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⑥自主点検表（確定版）\！様式変更【自主点検表+指導台帳】\②（障がい）点検表\①最終版（HP）\就労\"/>
    </mc:Choice>
  </mc:AlternateContent>
  <xr:revisionPtr revIDLastSave="0" documentId="13_ncr:1_{AF81C312-B1DD-4C2D-BCB5-166F9DD349E6}" xr6:coauthVersionLast="47" xr6:coauthVersionMax="47" xr10:uidLastSave="{00000000-0000-0000-0000-000000000000}"/>
  <bookViews>
    <workbookView xWindow="-120" yWindow="-120" windowWidth="29040" windowHeight="15720" activeTab="2" xr2:uid="{B0E82497-B7F3-4969-AD51-6DCC2CAD78D7}"/>
  </bookViews>
  <sheets>
    <sheet name="勤務形態一覧表（就労移行支援）" sheetId="1" r:id="rId1"/>
    <sheet name="勤務形態一覧表（就労継続支援A型・B型）" sheetId="2" r:id="rId2"/>
    <sheet name="勤務形態一覧表（就労定着支援）" sheetId="3" r:id="rId3"/>
  </sheets>
  <externalReferences>
    <externalReference r:id="rId4"/>
  </externalReferences>
  <definedNames>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0">'勤務形態一覧表（就労移行支援）'!$A$1:$AN$76</definedName>
    <definedName name="_xlnm.Print_Area" localSheetId="1">'勤務形態一覧表（就労継続支援A型・B型）'!$A$1:$AN$77</definedName>
    <definedName name="_xlnm.Print_Area" localSheetId="2">'勤務形態一覧表（就労定着支援）'!$A$1:$AN$76</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就労継続支援Ｂ型">[1]選択肢!#REF!</definedName>
    <definedName name="食事">#REF!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10" i="3" l="1"/>
  <c r="AE10" i="3"/>
  <c r="AD10" i="3"/>
  <c r="AC10" i="3"/>
  <c r="AB10" i="3"/>
  <c r="AA10" i="3"/>
  <c r="Z10" i="3"/>
  <c r="Y10" i="3"/>
  <c r="X10" i="3"/>
  <c r="W10" i="3"/>
  <c r="V10" i="3"/>
  <c r="U10" i="3"/>
  <c r="T10" i="3"/>
  <c r="S10" i="3"/>
  <c r="R10" i="3"/>
  <c r="Q10" i="3"/>
  <c r="P10" i="3"/>
  <c r="O10" i="3"/>
  <c r="N10" i="3"/>
  <c r="M10" i="3"/>
  <c r="L10" i="3"/>
  <c r="K10" i="3"/>
  <c r="J10" i="3"/>
  <c r="I10" i="3"/>
  <c r="H10" i="3"/>
  <c r="G10" i="3"/>
  <c r="F10" i="3"/>
  <c r="E10" i="3"/>
  <c r="AH10" i="3" s="1"/>
  <c r="AF9" i="3"/>
  <c r="AE9" i="3"/>
  <c r="AD9" i="3"/>
  <c r="AC9" i="3"/>
  <c r="AB9" i="3"/>
  <c r="AA9" i="3"/>
  <c r="Z9" i="3"/>
  <c r="Y9" i="3"/>
  <c r="X9" i="3"/>
  <c r="W9" i="3"/>
  <c r="V9" i="3"/>
  <c r="U9" i="3"/>
  <c r="T9" i="3"/>
  <c r="S9" i="3"/>
  <c r="R9" i="3"/>
  <c r="Q9" i="3"/>
  <c r="P9" i="3"/>
  <c r="O9" i="3"/>
  <c r="N9" i="3"/>
  <c r="M9" i="3"/>
  <c r="L9" i="3"/>
  <c r="K9" i="3"/>
  <c r="J9" i="3"/>
  <c r="I9" i="3"/>
  <c r="H9" i="3"/>
  <c r="G9" i="3"/>
  <c r="F9" i="3"/>
  <c r="E9" i="3"/>
  <c r="AH9" i="3" s="1"/>
  <c r="AF10" i="2"/>
  <c r="AE10" i="2"/>
  <c r="AD10" i="2"/>
  <c r="AC10" i="2"/>
  <c r="AB10" i="2"/>
  <c r="AA10" i="2"/>
  <c r="Z10" i="2"/>
  <c r="Y10" i="2"/>
  <c r="X10" i="2"/>
  <c r="W10" i="2"/>
  <c r="V10" i="2"/>
  <c r="U10" i="2"/>
  <c r="T10" i="2"/>
  <c r="S10" i="2"/>
  <c r="R10" i="2"/>
  <c r="Q10" i="2"/>
  <c r="P10" i="2"/>
  <c r="O10" i="2"/>
  <c r="N10" i="2"/>
  <c r="M10" i="2"/>
  <c r="L10" i="2"/>
  <c r="K10" i="2"/>
  <c r="J10" i="2"/>
  <c r="I10" i="2"/>
  <c r="H10" i="2"/>
  <c r="G10" i="2"/>
  <c r="F10" i="2"/>
  <c r="E10" i="2"/>
  <c r="AH10" i="2" s="1"/>
  <c r="AF9" i="2"/>
  <c r="AE9" i="2"/>
  <c r="AD9" i="2"/>
  <c r="AC9" i="2"/>
  <c r="AB9" i="2"/>
  <c r="AA9" i="2"/>
  <c r="Z9" i="2"/>
  <c r="Y9" i="2"/>
  <c r="X9" i="2"/>
  <c r="W9" i="2"/>
  <c r="V9" i="2"/>
  <c r="U9" i="2"/>
  <c r="T9" i="2"/>
  <c r="S9" i="2"/>
  <c r="R9" i="2"/>
  <c r="Q9" i="2"/>
  <c r="P9" i="2"/>
  <c r="O9" i="2"/>
  <c r="N9" i="2"/>
  <c r="M9" i="2"/>
  <c r="L9" i="2"/>
  <c r="K9" i="2"/>
  <c r="J9" i="2"/>
  <c r="I9" i="2"/>
  <c r="H9" i="2"/>
  <c r="G9" i="2"/>
  <c r="F9" i="2"/>
  <c r="E9" i="2"/>
  <c r="AI9" i="2" s="1"/>
  <c r="C50" i="3"/>
  <c r="AI9" i="3" l="1"/>
  <c r="AG9" i="3"/>
  <c r="AI10" i="3"/>
  <c r="AH9" i="2"/>
  <c r="AG9" i="2"/>
  <c r="AI10" i="2"/>
  <c r="AG10" i="3"/>
  <c r="AG10" i="2"/>
  <c r="AL50" i="3"/>
  <c r="AG50" i="3"/>
  <c r="AA50" i="3"/>
  <c r="U50" i="3"/>
  <c r="O50" i="3"/>
  <c r="I50" i="3"/>
  <c r="E50" i="3"/>
  <c r="AL46" i="3"/>
  <c r="AL48" i="3" s="1"/>
  <c r="AG46" i="3"/>
  <c r="AJ48" i="3" s="1"/>
  <c r="AA46" i="3"/>
  <c r="AD49" i="3" s="1"/>
  <c r="U46" i="3"/>
  <c r="X49" i="3" s="1"/>
  <c r="O46" i="3"/>
  <c r="R49" i="3" s="1"/>
  <c r="I46" i="3"/>
  <c r="L49" i="3" s="1"/>
  <c r="E46" i="3"/>
  <c r="E48" i="3" s="1"/>
  <c r="C46" i="3"/>
  <c r="AJ39" i="3"/>
  <c r="AJ38" i="3"/>
  <c r="AL38" i="3" s="1"/>
  <c r="AI31" i="3"/>
  <c r="AH31" i="3"/>
  <c r="AG31" i="3"/>
  <c r="AF31" i="3"/>
  <c r="AE31" i="3"/>
  <c r="AD31" i="3"/>
  <c r="AC31" i="3"/>
  <c r="AB31" i="3"/>
  <c r="AA31" i="3"/>
  <c r="Z31" i="3"/>
  <c r="Y31" i="3"/>
  <c r="X31" i="3"/>
  <c r="W31" i="3"/>
  <c r="V31" i="3"/>
  <c r="U31" i="3"/>
  <c r="T31" i="3"/>
  <c r="S31" i="3"/>
  <c r="R31" i="3"/>
  <c r="Q31" i="3"/>
  <c r="P31" i="3"/>
  <c r="O31" i="3"/>
  <c r="N31" i="3"/>
  <c r="M31" i="3"/>
  <c r="L31" i="3"/>
  <c r="K31" i="3"/>
  <c r="J31" i="3"/>
  <c r="I31" i="3"/>
  <c r="H31" i="3"/>
  <c r="G31" i="3"/>
  <c r="F31" i="3"/>
  <c r="E31" i="3"/>
  <c r="AJ30" i="3"/>
  <c r="AJ29" i="3"/>
  <c r="AJ28" i="3"/>
  <c r="AJ27" i="3"/>
  <c r="AJ26" i="3"/>
  <c r="AK26" i="3" s="1"/>
  <c r="AJ25" i="3"/>
  <c r="AK25" i="3" s="1"/>
  <c r="AJ24" i="3"/>
  <c r="AJ23" i="3"/>
  <c r="AJ22" i="3"/>
  <c r="AJ21" i="3"/>
  <c r="AK21" i="3" s="1"/>
  <c r="AJ20" i="3"/>
  <c r="AJ19" i="3"/>
  <c r="AJ18" i="3"/>
  <c r="AJ17" i="3"/>
  <c r="AJ16" i="3"/>
  <c r="AJ15" i="3"/>
  <c r="AJ14" i="3"/>
  <c r="AJ13" i="3"/>
  <c r="AK13" i="3" s="1"/>
  <c r="AJ12" i="3"/>
  <c r="AK12" i="3" s="1"/>
  <c r="AJ11" i="3"/>
  <c r="AK11" i="3" s="1"/>
  <c r="AL47" i="2"/>
  <c r="AM50" i="2" s="1"/>
  <c r="AG47" i="2"/>
  <c r="AJ50" i="2" s="1"/>
  <c r="AA47" i="2"/>
  <c r="AA51" i="2" s="1"/>
  <c r="U47" i="2"/>
  <c r="X49" i="2" s="1"/>
  <c r="O47" i="2"/>
  <c r="O50" i="2" s="1"/>
  <c r="I47" i="2"/>
  <c r="E47" i="2"/>
  <c r="C47" i="2"/>
  <c r="D49" i="2" s="1"/>
  <c r="AJ40" i="2"/>
  <c r="AJ39" i="2"/>
  <c r="AI31" i="2"/>
  <c r="AH31" i="2"/>
  <c r="AG31" i="2"/>
  <c r="AF31" i="2"/>
  <c r="AE31" i="2"/>
  <c r="AD31" i="2"/>
  <c r="AC31" i="2"/>
  <c r="AB31" i="2"/>
  <c r="AA31" i="2"/>
  <c r="Z31" i="2"/>
  <c r="Y31" i="2"/>
  <c r="X31" i="2"/>
  <c r="W31" i="2"/>
  <c r="V31" i="2"/>
  <c r="U31" i="2"/>
  <c r="T31" i="2"/>
  <c r="S31" i="2"/>
  <c r="R31" i="2"/>
  <c r="Q31" i="2"/>
  <c r="P31" i="2"/>
  <c r="O31" i="2"/>
  <c r="N31" i="2"/>
  <c r="M31" i="2"/>
  <c r="L31" i="2"/>
  <c r="K31" i="2"/>
  <c r="J31" i="2"/>
  <c r="I31" i="2"/>
  <c r="H31" i="2"/>
  <c r="G31" i="2"/>
  <c r="F31" i="2"/>
  <c r="E31" i="2"/>
  <c r="AJ30" i="2"/>
  <c r="AK30" i="2" s="1"/>
  <c r="AJ29" i="2"/>
  <c r="AK29" i="2" s="1"/>
  <c r="AJ28" i="2"/>
  <c r="AK28" i="2" s="1"/>
  <c r="AJ27" i="2"/>
  <c r="AK27" i="2" s="1"/>
  <c r="AJ26" i="2"/>
  <c r="AK26" i="2" s="1"/>
  <c r="AJ25" i="2"/>
  <c r="AK25" i="2" s="1"/>
  <c r="AJ24" i="2"/>
  <c r="AK24" i="2" s="1"/>
  <c r="AJ23" i="2"/>
  <c r="AK23" i="2" s="1"/>
  <c r="AJ22" i="2"/>
  <c r="AK22" i="2" s="1"/>
  <c r="AJ21" i="2"/>
  <c r="AK21" i="2" s="1"/>
  <c r="AJ20" i="2"/>
  <c r="AK20" i="2" s="1"/>
  <c r="AJ19" i="2"/>
  <c r="AK19" i="2" s="1"/>
  <c r="AJ18" i="2"/>
  <c r="AK18" i="2" s="1"/>
  <c r="AJ17" i="2"/>
  <c r="AK17" i="2" s="1"/>
  <c r="AJ16" i="2"/>
  <c r="AK16" i="2" s="1"/>
  <c r="AJ15" i="2"/>
  <c r="AK15" i="2" s="1"/>
  <c r="AJ14" i="2"/>
  <c r="AK14" i="2" s="1"/>
  <c r="AJ13" i="2"/>
  <c r="AK13" i="2" s="1"/>
  <c r="AJ12" i="2"/>
  <c r="AK12" i="2" s="1"/>
  <c r="AJ11" i="2"/>
  <c r="AK11" i="2" s="1"/>
  <c r="AL46" i="1"/>
  <c r="AL50" i="1" s="1"/>
  <c r="AG46" i="1"/>
  <c r="AJ49" i="1" s="1"/>
  <c r="AA46" i="1"/>
  <c r="AD49" i="1" s="1"/>
  <c r="U46" i="1"/>
  <c r="U50" i="1" s="1"/>
  <c r="O46" i="1"/>
  <c r="R49" i="1" s="1"/>
  <c r="I46" i="1"/>
  <c r="L48" i="1" s="1"/>
  <c r="E46" i="1"/>
  <c r="F49" i="1" s="1"/>
  <c r="C46" i="1"/>
  <c r="AJ39" i="1"/>
  <c r="AJ38" i="1"/>
  <c r="AI31" i="1"/>
  <c r="AH31" i="1"/>
  <c r="AG31" i="1"/>
  <c r="AF31" i="1"/>
  <c r="AE31" i="1"/>
  <c r="AD31" i="1"/>
  <c r="AC31" i="1"/>
  <c r="AB31" i="1"/>
  <c r="AA31" i="1"/>
  <c r="Z31" i="1"/>
  <c r="Y31" i="1"/>
  <c r="X31" i="1"/>
  <c r="W31" i="1"/>
  <c r="V31" i="1"/>
  <c r="U31" i="1"/>
  <c r="T31" i="1"/>
  <c r="S31" i="1"/>
  <c r="R31" i="1"/>
  <c r="Q31" i="1"/>
  <c r="P31" i="1"/>
  <c r="O31" i="1"/>
  <c r="N31" i="1"/>
  <c r="M31" i="1"/>
  <c r="L31" i="1"/>
  <c r="K31" i="1"/>
  <c r="J31" i="1"/>
  <c r="I31" i="1"/>
  <c r="H31" i="1"/>
  <c r="G31" i="1"/>
  <c r="F31" i="1"/>
  <c r="E31" i="1"/>
  <c r="AJ30" i="1"/>
  <c r="AK30" i="1" s="1"/>
  <c r="AJ29" i="1"/>
  <c r="AK29" i="1" s="1"/>
  <c r="AJ28" i="1"/>
  <c r="AK28" i="1" s="1"/>
  <c r="AJ27" i="1"/>
  <c r="AK27" i="1" s="1"/>
  <c r="AJ26" i="1"/>
  <c r="AK26" i="1" s="1"/>
  <c r="AJ25" i="1"/>
  <c r="AK25" i="1" s="1"/>
  <c r="AJ24" i="1"/>
  <c r="AK24" i="1" s="1"/>
  <c r="AJ23" i="1"/>
  <c r="AK23" i="1" s="1"/>
  <c r="AJ22" i="1"/>
  <c r="AK22" i="1" s="1"/>
  <c r="AJ21" i="1"/>
  <c r="AK21" i="1" s="1"/>
  <c r="AJ20" i="1"/>
  <c r="AK20" i="1" s="1"/>
  <c r="AJ19" i="1"/>
  <c r="AK19" i="1" s="1"/>
  <c r="AJ18" i="1"/>
  <c r="AK18" i="1" s="1"/>
  <c r="AJ17" i="1"/>
  <c r="AK17" i="1" s="1"/>
  <c r="AJ16" i="1"/>
  <c r="AK16" i="1" s="1"/>
  <c r="AJ15" i="1"/>
  <c r="AK15" i="1" s="1"/>
  <c r="AJ14" i="1"/>
  <c r="AK14" i="1" s="1"/>
  <c r="AJ13" i="1"/>
  <c r="AK13" i="1" s="1"/>
  <c r="AJ12" i="1"/>
  <c r="AK12" i="1" s="1"/>
  <c r="AJ11" i="1"/>
  <c r="AF10" i="1"/>
  <c r="AE10" i="1"/>
  <c r="AD10" i="1"/>
  <c r="AC10" i="1"/>
  <c r="AB10" i="1"/>
  <c r="AA10" i="1"/>
  <c r="Z10" i="1"/>
  <c r="Y10" i="1"/>
  <c r="X10" i="1"/>
  <c r="W10" i="1"/>
  <c r="V10" i="1"/>
  <c r="U10" i="1"/>
  <c r="T10" i="1"/>
  <c r="S10" i="1"/>
  <c r="R10" i="1"/>
  <c r="Q10" i="1"/>
  <c r="P10" i="1"/>
  <c r="O10" i="1"/>
  <c r="N10" i="1"/>
  <c r="M10" i="1"/>
  <c r="L10" i="1"/>
  <c r="K10" i="1"/>
  <c r="J10" i="1"/>
  <c r="I10" i="1"/>
  <c r="H10" i="1"/>
  <c r="G10" i="1"/>
  <c r="F10" i="1"/>
  <c r="E10" i="1"/>
  <c r="AI10" i="1" s="1"/>
  <c r="AF9" i="1"/>
  <c r="AE9" i="1"/>
  <c r="AD9" i="1"/>
  <c r="AC9" i="1"/>
  <c r="AB9" i="1"/>
  <c r="AA9" i="1"/>
  <c r="Z9" i="1"/>
  <c r="Y9" i="1"/>
  <c r="X9" i="1"/>
  <c r="W9" i="1"/>
  <c r="V9" i="1"/>
  <c r="U9" i="1"/>
  <c r="T9" i="1"/>
  <c r="S9" i="1"/>
  <c r="R9" i="1"/>
  <c r="Q9" i="1"/>
  <c r="P9" i="1"/>
  <c r="O9" i="1"/>
  <c r="N9" i="1"/>
  <c r="M9" i="1"/>
  <c r="L9" i="1"/>
  <c r="K9" i="1"/>
  <c r="J9" i="1"/>
  <c r="I9" i="1"/>
  <c r="H9" i="1"/>
  <c r="G9" i="1"/>
  <c r="F9" i="1"/>
  <c r="E9" i="1"/>
  <c r="AH9" i="1" s="1"/>
  <c r="L48" i="3" l="1"/>
  <c r="C48" i="1"/>
  <c r="C50" i="1"/>
  <c r="AK15" i="3"/>
  <c r="AK27" i="3"/>
  <c r="AK28" i="3"/>
  <c r="AK17" i="3"/>
  <c r="AK29" i="3"/>
  <c r="AK18" i="3"/>
  <c r="AK30" i="3"/>
  <c r="AK19" i="3"/>
  <c r="AK20" i="3"/>
  <c r="D48" i="3"/>
  <c r="D49" i="3"/>
  <c r="AK22" i="3"/>
  <c r="AJ31" i="3"/>
  <c r="AK31" i="3" s="1"/>
  <c r="AK14" i="3"/>
  <c r="AK23" i="3"/>
  <c r="AK24" i="3"/>
  <c r="AK16" i="3"/>
  <c r="I48" i="3"/>
  <c r="O49" i="2"/>
  <c r="AL39" i="2"/>
  <c r="C44" i="2" s="1"/>
  <c r="AA49" i="2"/>
  <c r="AD49" i="2"/>
  <c r="C51" i="2"/>
  <c r="E51" i="2"/>
  <c r="I51" i="2"/>
  <c r="AJ31" i="2"/>
  <c r="AK31" i="2" s="1"/>
  <c r="E48" i="1"/>
  <c r="D48" i="1"/>
  <c r="D49" i="1"/>
  <c r="E50" i="1"/>
  <c r="AL38" i="1"/>
  <c r="F48" i="1"/>
  <c r="E50" i="2"/>
  <c r="R50" i="2"/>
  <c r="X50" i="2"/>
  <c r="AA48" i="3"/>
  <c r="F48" i="3"/>
  <c r="U50" i="2"/>
  <c r="C49" i="2"/>
  <c r="AA50" i="2"/>
  <c r="AM48" i="3"/>
  <c r="AD50" i="2"/>
  <c r="AG49" i="3"/>
  <c r="E49" i="2"/>
  <c r="O51" i="2"/>
  <c r="AJ49" i="3"/>
  <c r="F49" i="2"/>
  <c r="U51" i="2"/>
  <c r="AL49" i="3"/>
  <c r="I49" i="2"/>
  <c r="AM49" i="3"/>
  <c r="O48" i="1"/>
  <c r="AG10" i="1"/>
  <c r="AH10" i="1"/>
  <c r="E49" i="1"/>
  <c r="AL49" i="1"/>
  <c r="AM49" i="1"/>
  <c r="AJ31" i="1"/>
  <c r="AK31" i="1" s="1"/>
  <c r="E43" i="1"/>
  <c r="I43" i="1"/>
  <c r="C43" i="1"/>
  <c r="C43" i="3"/>
  <c r="E43" i="3"/>
  <c r="C49" i="3"/>
  <c r="L49" i="1"/>
  <c r="AK11" i="1"/>
  <c r="AA48" i="1"/>
  <c r="O49" i="1"/>
  <c r="I50" i="1"/>
  <c r="AL49" i="2"/>
  <c r="AG51" i="2"/>
  <c r="O48" i="3"/>
  <c r="E49" i="3"/>
  <c r="R48" i="1"/>
  <c r="AG49" i="2"/>
  <c r="AJ49" i="2"/>
  <c r="O50" i="1"/>
  <c r="AM49" i="2"/>
  <c r="C50" i="2"/>
  <c r="AG50" i="2"/>
  <c r="U48" i="3"/>
  <c r="I49" i="3"/>
  <c r="AI9" i="1"/>
  <c r="AJ48" i="1"/>
  <c r="X49" i="1"/>
  <c r="AA50" i="1"/>
  <c r="L49" i="2"/>
  <c r="D50" i="2"/>
  <c r="X48" i="3"/>
  <c r="U48" i="1"/>
  <c r="I49" i="1"/>
  <c r="X48" i="1"/>
  <c r="AG9" i="1"/>
  <c r="AD48" i="1"/>
  <c r="U49" i="1"/>
  <c r="O49" i="3"/>
  <c r="AL51" i="2"/>
  <c r="R48" i="3"/>
  <c r="F49" i="3"/>
  <c r="AG48" i="1"/>
  <c r="AL48" i="1"/>
  <c r="AA49" i="1"/>
  <c r="AG50" i="1"/>
  <c r="AL50" i="2"/>
  <c r="AM48" i="1"/>
  <c r="R49" i="2"/>
  <c r="F50" i="2"/>
  <c r="AD48" i="3"/>
  <c r="I48" i="1"/>
  <c r="C49" i="1"/>
  <c r="AG49" i="1"/>
  <c r="U49" i="2"/>
  <c r="I50" i="2"/>
  <c r="C48" i="3"/>
  <c r="AG48" i="3"/>
  <c r="U49" i="3"/>
  <c r="L50" i="2"/>
  <c r="AA49" i="3"/>
  <c r="E44" i="2" l="1"/>
</calcChain>
</file>

<file path=xl/sharedStrings.xml><?xml version="1.0" encoding="utf-8"?>
<sst xmlns="http://schemas.openxmlformats.org/spreadsheetml/2006/main" count="291" uniqueCount="81">
  <si>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4"/>
  </si>
  <si>
    <t>サービス種別</t>
    <rPh sb="4" eb="6">
      <t>シュベツ</t>
    </rPh>
    <phoneticPr fontId="9"/>
  </si>
  <si>
    <t>就労移行支援</t>
    <rPh sb="0" eb="2">
      <t>シュウロウ</t>
    </rPh>
    <rPh sb="2" eb="4">
      <t>イコウ</t>
    </rPh>
    <rPh sb="4" eb="6">
      <t>シエン</t>
    </rPh>
    <phoneticPr fontId="4"/>
  </si>
  <si>
    <t>年</t>
    <rPh sb="0" eb="1">
      <t>ネン</t>
    </rPh>
    <phoneticPr fontId="4"/>
  </si>
  <si>
    <t>月</t>
    <rPh sb="0" eb="1">
      <t>ゲツ</t>
    </rPh>
    <phoneticPr fontId="4"/>
  </si>
  <si>
    <t>事業所名</t>
    <rPh sb="0" eb="3">
      <t>ジギョウショ</t>
    </rPh>
    <rPh sb="3" eb="4">
      <t>メイ</t>
    </rPh>
    <phoneticPr fontId="9"/>
  </si>
  <si>
    <t>(1)記載する期間</t>
    <rPh sb="3" eb="5">
      <t>キサイ</t>
    </rPh>
    <rPh sb="7" eb="9">
      <t>キカン</t>
    </rPh>
    <phoneticPr fontId="4"/>
  </si>
  <si>
    <t>４週</t>
  </si>
  <si>
    <t>(2)予定/実績の別</t>
    <rPh sb="3" eb="5">
      <t>ヨテイ</t>
    </rPh>
    <rPh sb="6" eb="8">
      <t>ジッセキ</t>
    </rPh>
    <rPh sb="9" eb="10">
      <t>ベツ</t>
    </rPh>
    <phoneticPr fontId="4"/>
  </si>
  <si>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9"/>
  </si>
  <si>
    <t>時間/週</t>
    <rPh sb="0" eb="2">
      <t>ジカン</t>
    </rPh>
    <rPh sb="3" eb="4">
      <t>シュウ</t>
    </rPh>
    <phoneticPr fontId="4"/>
  </si>
  <si>
    <t>時間/月</t>
    <rPh sb="0" eb="2">
      <t>ジカン</t>
    </rPh>
    <rPh sb="3" eb="4">
      <t>ツキ</t>
    </rPh>
    <phoneticPr fontId="4"/>
  </si>
  <si>
    <t>No.</t>
    <phoneticPr fontId="4"/>
  </si>
  <si>
    <t>(4)職種</t>
    <rPh sb="3" eb="5">
      <t>ショクシュ</t>
    </rPh>
    <phoneticPr fontId="4"/>
  </si>
  <si>
    <t>(5)勤務形態</t>
    <rPh sb="3" eb="5">
      <t>キンム</t>
    </rPh>
    <rPh sb="5" eb="7">
      <t>ケイタイ</t>
    </rPh>
    <phoneticPr fontId="4"/>
  </si>
  <si>
    <t>第１週</t>
    <rPh sb="0" eb="1">
      <t>ダイ</t>
    </rPh>
    <rPh sb="2" eb="3">
      <t>シュウ</t>
    </rPh>
    <phoneticPr fontId="4"/>
  </si>
  <si>
    <t>第２週</t>
    <rPh sb="0" eb="1">
      <t>ダイ</t>
    </rPh>
    <rPh sb="2" eb="3">
      <t>シュウ</t>
    </rPh>
    <phoneticPr fontId="4"/>
  </si>
  <si>
    <t>第３週</t>
    <rPh sb="0" eb="1">
      <t>ダイ</t>
    </rPh>
    <rPh sb="2" eb="3">
      <t>シュウ</t>
    </rPh>
    <phoneticPr fontId="4"/>
  </si>
  <si>
    <t>第４週</t>
    <rPh sb="0" eb="1">
      <t>ダイ</t>
    </rPh>
    <rPh sb="2" eb="3">
      <t>シュウ</t>
    </rPh>
    <phoneticPr fontId="4"/>
  </si>
  <si>
    <t>第５週</t>
    <rPh sb="0" eb="1">
      <t>ダイ</t>
    </rPh>
    <rPh sb="2" eb="3">
      <t>シュウ</t>
    </rPh>
    <phoneticPr fontId="4"/>
  </si>
  <si>
    <t>サービス管理責任者</t>
    <rPh sb="4" eb="6">
      <t>カンリ</t>
    </rPh>
    <rPh sb="6" eb="9">
      <t>セキニンシャ</t>
    </rPh>
    <phoneticPr fontId="13"/>
  </si>
  <si>
    <t>A</t>
  </si>
  <si>
    <t>B</t>
  </si>
  <si>
    <t>C</t>
  </si>
  <si>
    <t>D</t>
  </si>
  <si>
    <t>合計</t>
    <rPh sb="0" eb="2">
      <t>ゴウケイ</t>
    </rPh>
    <phoneticPr fontId="4"/>
  </si>
  <si>
    <t>サービス提供時間</t>
    <rPh sb="4" eb="6">
      <t>テイキョウ</t>
    </rPh>
    <rPh sb="6" eb="8">
      <t>ジカン</t>
    </rPh>
    <phoneticPr fontId="4"/>
  </si>
  <si>
    <t>＜前年度の平均値＞※新規申請の場合は推定数を記載ください。</t>
    <rPh sb="1" eb="2">
      <t>ゼン</t>
    </rPh>
    <rPh sb="2" eb="4">
      <t>ネンド</t>
    </rPh>
    <rPh sb="5" eb="8">
      <t>ヘイキンチ</t>
    </rPh>
    <rPh sb="10" eb="12">
      <t>シンキ</t>
    </rPh>
    <rPh sb="12" eb="14">
      <t>シンセイ</t>
    </rPh>
    <rPh sb="15" eb="17">
      <t>バアイ</t>
    </rPh>
    <rPh sb="18" eb="21">
      <t>スイテイスウ</t>
    </rPh>
    <rPh sb="22" eb="24">
      <t>キサイ</t>
    </rPh>
    <phoneticPr fontId="4"/>
  </si>
  <si>
    <t>計</t>
    <rPh sb="0" eb="1">
      <t>ケイ</t>
    </rPh>
    <phoneticPr fontId="4"/>
  </si>
  <si>
    <t>平均利用者数</t>
    <rPh sb="0" eb="2">
      <t>ヘイキン</t>
    </rPh>
    <rPh sb="2" eb="6">
      <t>リヨウシャスウ</t>
    </rPh>
    <phoneticPr fontId="4"/>
  </si>
  <si>
    <t>利用者延べ数</t>
    <rPh sb="3" eb="4">
      <t>ノ</t>
    </rPh>
    <phoneticPr fontId="4"/>
  </si>
  <si>
    <t>開所日数</t>
    <rPh sb="0" eb="2">
      <t>カイショ</t>
    </rPh>
    <rPh sb="2" eb="4">
      <t>ニッスウ</t>
    </rPh>
    <phoneticPr fontId="14"/>
  </si>
  <si>
    <t>＜人員に関する基準＞</t>
    <rPh sb="1" eb="3">
      <t>ジンイン</t>
    </rPh>
    <rPh sb="4" eb="5">
      <t>カン</t>
    </rPh>
    <rPh sb="7" eb="9">
      <t>キジュン</t>
    </rPh>
    <phoneticPr fontId="4"/>
  </si>
  <si>
    <t>区分</t>
    <rPh sb="0" eb="2">
      <t>クブン</t>
    </rPh>
    <phoneticPr fontId="14"/>
  </si>
  <si>
    <t>職業指導員及び生活支援員</t>
    <rPh sb="0" eb="2">
      <t>ショクギョウ</t>
    </rPh>
    <rPh sb="2" eb="4">
      <t>シドウ</t>
    </rPh>
    <rPh sb="4" eb="5">
      <t>イン</t>
    </rPh>
    <rPh sb="5" eb="6">
      <t>オヨ</t>
    </rPh>
    <rPh sb="7" eb="9">
      <t>セイカツ</t>
    </rPh>
    <rPh sb="9" eb="11">
      <t>シエン</t>
    </rPh>
    <rPh sb="11" eb="12">
      <t>イン</t>
    </rPh>
    <phoneticPr fontId="13"/>
  </si>
  <si>
    <t>就労支援員</t>
  </si>
  <si>
    <t>必要な配置数</t>
    <rPh sb="0" eb="2">
      <t>ヒツヨウ</t>
    </rPh>
    <rPh sb="3" eb="6">
      <t>ハイチスウ</t>
    </rPh>
    <phoneticPr fontId="14"/>
  </si>
  <si>
    <t>＜実人数集計＞</t>
    <rPh sb="1" eb="2">
      <t>ジツ</t>
    </rPh>
    <rPh sb="2" eb="4">
      <t>ニンズウ</t>
    </rPh>
    <rPh sb="4" eb="6">
      <t>シュウケイ</t>
    </rPh>
    <phoneticPr fontId="4"/>
  </si>
  <si>
    <t>専従</t>
    <rPh sb="0" eb="2">
      <t>センジュウ</t>
    </rPh>
    <phoneticPr fontId="14"/>
  </si>
  <si>
    <t>兼務</t>
    <rPh sb="0" eb="2">
      <t>ケンム</t>
    </rPh>
    <phoneticPr fontId="14"/>
  </si>
  <si>
    <t>専従</t>
    <rPh sb="0" eb="2">
      <t>センジュウ</t>
    </rPh>
    <phoneticPr fontId="4"/>
  </si>
  <si>
    <t>兼務</t>
    <rPh sb="0" eb="2">
      <t>ケンム</t>
    </rPh>
    <phoneticPr fontId="4"/>
  </si>
  <si>
    <t>常勤</t>
    <rPh sb="0" eb="2">
      <t>ジョウキン</t>
    </rPh>
    <phoneticPr fontId="4"/>
  </si>
  <si>
    <t>非常勤</t>
    <rPh sb="0" eb="3">
      <t>ヒジョウキン</t>
    </rPh>
    <phoneticPr fontId="4"/>
  </si>
  <si>
    <t>常勤換算数</t>
    <rPh sb="0" eb="5">
      <t>ジョウキンカンサンスウ</t>
    </rPh>
    <phoneticPr fontId="13"/>
  </si>
  <si>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9"/>
  </si>
  <si>
    <t>　(1) 「４週」・「暦月」のいずれかを選択してください。</t>
    <rPh sb="7" eb="8">
      <t>シュウ</t>
    </rPh>
    <rPh sb="11" eb="12">
      <t>レキ</t>
    </rPh>
    <rPh sb="12" eb="13">
      <t>ツキ</t>
    </rPh>
    <rPh sb="20" eb="22">
      <t>センタク</t>
    </rPh>
    <phoneticPr fontId="9"/>
  </si>
  <si>
    <t>　(2) 「予定」・「実績」のいずれかを選択してください。</t>
    <rPh sb="6" eb="8">
      <t>ヨテイ</t>
    </rPh>
    <rPh sb="11" eb="13">
      <t>ジッセキ</t>
    </rPh>
    <rPh sb="20" eb="22">
      <t>センタク</t>
    </rPh>
    <phoneticPr fontId="9"/>
  </si>
  <si>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9"/>
  </si>
  <si>
    <t>　(4) 従業者の職種を入力してください。</t>
    <rPh sb="5" eb="8">
      <t>ジュウギョウシャ</t>
    </rPh>
    <rPh sb="9" eb="11">
      <t>ショクシュ</t>
    </rPh>
    <rPh sb="12" eb="14">
      <t>ニュウリョク</t>
    </rPh>
    <phoneticPr fontId="9"/>
  </si>
  <si>
    <t xml:space="preserve"> 　　 記入の順序は、職種ごとにまとめてください。</t>
    <rPh sb="4" eb="6">
      <t>キニュウ</t>
    </rPh>
    <rPh sb="7" eb="9">
      <t>ジュンジョ</t>
    </rPh>
    <rPh sb="11" eb="13">
      <t>ショクシュ</t>
    </rPh>
    <phoneticPr fontId="9"/>
  </si>
  <si>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7"/>
  </si>
  <si>
    <t>記号</t>
    <rPh sb="0" eb="2">
      <t>キゴウ</t>
    </rPh>
    <phoneticPr fontId="9"/>
  </si>
  <si>
    <t>区分</t>
    <rPh sb="0" eb="2">
      <t>クブン</t>
    </rPh>
    <phoneticPr fontId="9"/>
  </si>
  <si>
    <t>常勤で専従</t>
    <rPh sb="0" eb="2">
      <t>ジョウキン</t>
    </rPh>
    <rPh sb="3" eb="5">
      <t>センジュウ</t>
    </rPh>
    <phoneticPr fontId="9"/>
  </si>
  <si>
    <t>常勤で兼務</t>
    <rPh sb="0" eb="2">
      <t>ジョウキン</t>
    </rPh>
    <rPh sb="3" eb="5">
      <t>ケンム</t>
    </rPh>
    <phoneticPr fontId="9"/>
  </si>
  <si>
    <t>非常勤で専従</t>
    <rPh sb="0" eb="3">
      <t>ヒジョウキン</t>
    </rPh>
    <rPh sb="4" eb="6">
      <t>センジュウ</t>
    </rPh>
    <phoneticPr fontId="9"/>
  </si>
  <si>
    <t>非常勤で兼務</t>
    <rPh sb="0" eb="3">
      <t>ヒジョウキン</t>
    </rPh>
    <rPh sb="4" eb="6">
      <t>ケンム</t>
    </rPh>
    <phoneticPr fontId="9"/>
  </si>
  <si>
    <t>（注）常勤・非常勤の区分について</t>
    <rPh sb="1" eb="2">
      <t>チュウ</t>
    </rPh>
    <rPh sb="3" eb="5">
      <t>ジョウキン</t>
    </rPh>
    <rPh sb="6" eb="9">
      <t>ヒジョウキン</t>
    </rPh>
    <rPh sb="10" eb="12">
      <t>クブン</t>
    </rPh>
    <phoneticPr fontId="9"/>
  </si>
  <si>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9"/>
  </si>
  <si>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9"/>
  </si>
  <si>
    <t>　　  ※ 指定基準の確認に際しては、４週分の入力で差し支えありません。</t>
  </si>
  <si>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9"/>
  </si>
  <si>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9"/>
  </si>
  <si>
    <t>　　　 その他、特記事項欄としてもご活用ください。</t>
    <rPh sb="6" eb="7">
      <t>タ</t>
    </rPh>
    <rPh sb="8" eb="10">
      <t>トッキ</t>
    </rPh>
    <rPh sb="10" eb="12">
      <t>ジコウ</t>
    </rPh>
    <rPh sb="12" eb="13">
      <t>ラン</t>
    </rPh>
    <rPh sb="18" eb="20">
      <t>カツヨウ</t>
    </rPh>
    <phoneticPr fontId="7"/>
  </si>
  <si>
    <t>就労継続支援Ａ型・Ｂ型</t>
    <rPh sb="0" eb="2">
      <t>シュウロウ</t>
    </rPh>
    <rPh sb="2" eb="4">
      <t>ケイゾク</t>
    </rPh>
    <rPh sb="4" eb="6">
      <t>シエン</t>
    </rPh>
    <rPh sb="7" eb="8">
      <t>ガタ</t>
    </rPh>
    <rPh sb="10" eb="11">
      <t>ガタ</t>
    </rPh>
    <phoneticPr fontId="4"/>
  </si>
  <si>
    <t>就労定着支援</t>
    <rPh sb="0" eb="2">
      <t>シュウロウ</t>
    </rPh>
    <rPh sb="2" eb="4">
      <t>テイチャク</t>
    </rPh>
    <rPh sb="4" eb="6">
      <t>シエン</t>
    </rPh>
    <phoneticPr fontId="4"/>
  </si>
  <si>
    <t>就労定着支援員</t>
    <rPh sb="0" eb="4">
      <t>シュウロウテイチャク</t>
    </rPh>
    <rPh sb="4" eb="7">
      <t>シエンイン</t>
    </rPh>
    <phoneticPr fontId="13"/>
  </si>
  <si>
    <t>　(6) 従業者の氏名を記入してください。</t>
    <rPh sb="5" eb="8">
      <t>ジュウギョウシャ</t>
    </rPh>
    <rPh sb="9" eb="11">
      <t>シメイ</t>
    </rPh>
    <rPh sb="12" eb="14">
      <t>キニュウ</t>
    </rPh>
    <phoneticPr fontId="9"/>
  </si>
  <si>
    <t>　(7) 申請する事業に係る従業者（管理者を含む。）の1ヶ月分の勤務時間を入力してください。常勤の職員が休暇を取得する場合は、「休」と入力してください。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9"/>
  </si>
  <si>
    <t>　(8) 従業者ごとに、合計勤務時間数を入力してください。</t>
    <rPh sb="5" eb="8">
      <t>ジュウギョウシャ</t>
    </rPh>
    <rPh sb="12" eb="14">
      <t>ゴウケイ</t>
    </rPh>
    <rPh sb="14" eb="16">
      <t>キンム</t>
    </rPh>
    <rPh sb="16" eb="19">
      <t>ジカンスウ</t>
    </rPh>
    <rPh sb="20" eb="22">
      <t>ニュウリョク</t>
    </rPh>
    <phoneticPr fontId="9"/>
  </si>
  <si>
    <t>　(9) 従業者ごとに、週平均の勤務時間数を入力してください。</t>
    <rPh sb="5" eb="8">
      <t>ジュウギョウシャ</t>
    </rPh>
    <rPh sb="12" eb="15">
      <t>シュウヘイキン</t>
    </rPh>
    <rPh sb="16" eb="18">
      <t>キンム</t>
    </rPh>
    <rPh sb="18" eb="21">
      <t>ジカンスウ</t>
    </rPh>
    <rPh sb="22" eb="24">
      <t>ニュウリョク</t>
    </rPh>
    <phoneticPr fontId="9"/>
  </si>
  <si>
    <t>　(10)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9"/>
  </si>
  <si>
    <t xml:space="preserve"> （11) 必要項目を満たしていれば、各事業所で使用するシフト表等をもって代替書類として差し支えありません。</t>
    <phoneticPr fontId="3"/>
  </si>
  <si>
    <t>(6)氏名</t>
    <rPh sb="3" eb="5">
      <t>シメイ</t>
    </rPh>
    <phoneticPr fontId="4"/>
  </si>
  <si>
    <t>(7)</t>
    <phoneticPr fontId="4"/>
  </si>
  <si>
    <t>(8)勤務時間数合計</t>
    <rPh sb="3" eb="5">
      <t>キンム</t>
    </rPh>
    <rPh sb="5" eb="7">
      <t>ジカン</t>
    </rPh>
    <rPh sb="7" eb="8">
      <t>スウ</t>
    </rPh>
    <rPh sb="8" eb="10">
      <t>ゴウケイ</t>
    </rPh>
    <phoneticPr fontId="4"/>
  </si>
  <si>
    <t>(9)週平均の勤務時間数</t>
    <rPh sb="3" eb="6">
      <t>シュウヘイキン</t>
    </rPh>
    <rPh sb="7" eb="9">
      <t>キンム</t>
    </rPh>
    <rPh sb="9" eb="11">
      <t>ジカン</t>
    </rPh>
    <rPh sb="11" eb="12">
      <t>スウ</t>
    </rPh>
    <phoneticPr fontId="4"/>
  </si>
  <si>
    <t>(10)兼務状況
（兼務先／兼務する職務の内容）等</t>
    <phoneticPr fontId="4"/>
  </si>
  <si>
    <t>…直接入力</t>
    <rPh sb="1" eb="3">
      <t>チョクセツ</t>
    </rPh>
    <rPh sb="3" eb="5">
      <t>ニュウリョク</t>
    </rPh>
    <phoneticPr fontId="3"/>
  </si>
  <si>
    <t>…プルダウン</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</si>
</sst>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09]d;@"/>
    <numFmt numFmtId="177" formatCode="aaa"/>
    <numFmt numFmtId="178" formatCode="0.0_ "/>
    <numFmt numFmtId="179" formatCode="[$-409]d&quot;月&quot;"/>
  </numFmts>
  <fonts count="20" x14ac:knownFonts="1">
    <font>
      <sz val="11"/>
      <color theme="1"/>
      <name val="游ゴシック"/>
      <family val="3"/>
      <charset val="128"/>
      <scheme val="minor"/>
    </font>
    <font>
      <sz val="11"/>
      <name val="ＭＳ Ｐゴシック"/>
      <family val="3"/>
      <charset val="128"/>
    </font>
    <font>
      <b/>
      <sz val="11"/>
      <name val="ＭＳ ゴシック"/>
      <family val="3"/>
      <charset val="128"/>
    </font>
    <font>
      <sz val="6"/>
      <name val="游ゴシック"/>
      <family val="2"/>
      <charset val="128"/>
      <scheme val="minor"/>
    </font>
    <font>
      <sz val="6"/>
      <name val="ＭＳ Ｐゴシック"/>
      <family val="3"/>
      <charset val="128"/>
    </font>
    <font>
      <sz val="12"/>
      <name val="ＭＳ ゴシック"/>
      <family val="3"/>
      <charset val="128"/>
    </font>
    <font>
      <sz val="11"/>
      <name val="ＭＳ ゴシック"/>
      <family val="3"/>
      <charset val="128"/>
    </font>
    <font>
      <sz val="10"/>
      <name val="ＭＳ ゴシック"/>
      <family val="3"/>
      <charset val="128"/>
    </font>
    <font>
      <sz val="10"/>
      <color theme="1"/>
      <name val="游ゴシック"/>
      <family val="3"/>
      <charset val="128"/>
      <scheme val="minor"/>
    </font>
    <font>
      <sz val="10"/>
      <color indexed="8"/>
      <name val="ＭＳ ゴシック"/>
      <family val="3"/>
      <charset val="128"/>
    </font>
    <font>
      <sz val="11"/>
      <color theme="1"/>
      <name val="ＭＳ ゴシック"/>
      <family val="3"/>
      <charset val="128"/>
    </font>
    <font>
      <sz val="10"/>
      <color theme="1"/>
      <name val="ＭＳ ゴシック"/>
      <family val="3"/>
      <charset val="128"/>
    </font>
    <font>
      <sz val="9"/>
      <name val="ＭＳ ゴシック"/>
      <family val="3"/>
      <charset val="128"/>
    </font>
    <font>
      <sz val="6"/>
      <name val="游ゴシック"/>
      <family val="3"/>
      <charset val="128"/>
    </font>
    <font>
      <sz val="6"/>
      <name val="ＭＳ ゴシック"/>
      <family val="3"/>
      <charset val="128"/>
    </font>
    <font>
      <sz val="8"/>
      <name val="ＭＳ ゴシック"/>
      <family val="3"/>
      <charset val="128"/>
    </font>
    <font>
      <sz val="10"/>
      <color theme="0"/>
      <name val="ＭＳ ゴシック"/>
      <family val="3"/>
      <charset val="128"/>
    </font>
    <font>
      <sz val="9"/>
      <color theme="0"/>
      <name val="ＭＳ ゴシック"/>
      <family val="3"/>
      <charset val="128"/>
    </font>
    <font>
      <u/>
      <sz val="9"/>
      <name val="ＭＳ ゴシック"/>
      <family val="3"/>
      <charset val="128"/>
    </font>
    <font>
      <sz val="6"/>
      <name val="游ゴシック"/>
      <family val="3"/>
      <charset val="128"/>
      <scheme val="minor"/>
    </font>
  </fonts>
  <fills count="6">
    <fill>
      <patternFill patternType="none"/>
    </fill>
    <fill>
      <patternFill patternType="gray125"/>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s>
  <cellStyleXfs count="3">
    <xf numFmtId="0" fontId="0" fillId="0" borderId="0">
      <alignment vertical="center"/>
    </xf>
    <xf numFmtId="0" fontId="1" fillId="0" borderId="0">
      <alignment vertical="center"/>
    </xf>
    <xf numFmtId="0" fontId="11" fillId="0" borderId="0">
      <alignment vertical="center"/>
    </xf>
  </cellStyleXfs>
  <cellXfs count="83">
    <xf numFmtId="0" fontId="0" fillId="0" borderId="0" xfId="0">
      <alignment vertical="center"/>
    </xf>
    <xf numFmtId="0" fontId="2" fillId="0" borderId="0" xfId="1" applyFont="1" applyAlignment="1">
      <alignment horizontal="left" vertical="center"/>
    </xf>
    <xf numFmtId="0" fontId="5" fillId="0" borderId="0" xfId="1" applyFont="1" applyAlignment="1">
      <alignment vertical="center" textRotation="255" shrinkToFit="1"/>
    </xf>
    <xf numFmtId="0" fontId="6" fillId="0" borderId="0" xfId="1" applyFont="1" applyAlignment="1">
      <alignment horizontal="left" vertical="center"/>
    </xf>
    <xf numFmtId="0" fontId="7" fillId="0" borderId="0" xfId="1" applyFont="1" applyAlignment="1">
      <alignment horizontal="left" vertical="center"/>
    </xf>
    <xf numFmtId="0" fontId="7" fillId="0" borderId="0" xfId="1" applyFont="1">
      <alignment vertical="center"/>
    </xf>
    <xf numFmtId="0" fontId="8" fillId="0" borderId="0" xfId="0" applyFont="1">
      <alignment vertical="center"/>
    </xf>
    <xf numFmtId="0" fontId="7" fillId="0" borderId="0" xfId="1" applyFont="1" applyAlignment="1">
      <alignment horizontal="right" vertical="center"/>
    </xf>
    <xf numFmtId="0" fontId="5" fillId="0" borderId="0" xfId="1" applyFont="1">
      <alignment vertical="center"/>
    </xf>
    <xf numFmtId="0" fontId="7" fillId="0" borderId="0" xfId="1" applyFont="1" applyAlignment="1">
      <alignment horizontal="center" vertical="center"/>
    </xf>
    <xf numFmtId="0" fontId="10" fillId="0" borderId="0" xfId="0" applyFont="1">
      <alignment vertical="center"/>
    </xf>
    <xf numFmtId="0" fontId="11" fillId="0" borderId="0" xfId="0" applyFont="1">
      <alignment vertical="center"/>
    </xf>
    <xf numFmtId="0" fontId="11" fillId="0" borderId="0" xfId="0" applyFont="1" applyAlignment="1">
      <alignment horizontal="right" vertical="center"/>
    </xf>
    <xf numFmtId="0" fontId="11" fillId="5" borderId="1" xfId="0" applyFont="1" applyFill="1" applyBorder="1">
      <alignment vertical="center"/>
    </xf>
    <xf numFmtId="0" fontId="12" fillId="0" borderId="0" xfId="1" applyFont="1" applyAlignment="1">
      <alignment horizontal="center" vertical="center"/>
    </xf>
    <xf numFmtId="176" fontId="12" fillId="0" borderId="1" xfId="1" applyNumberFormat="1" applyFont="1" applyBorder="1">
      <alignment vertical="center"/>
    </xf>
    <xf numFmtId="177" fontId="12" fillId="0" borderId="1" xfId="1" applyNumberFormat="1" applyFont="1" applyBorder="1">
      <alignment vertical="center"/>
    </xf>
    <xf numFmtId="0" fontId="7" fillId="0" borderId="1" xfId="1" applyFont="1" applyBorder="1">
      <alignment vertical="center"/>
    </xf>
    <xf numFmtId="0" fontId="12" fillId="2" borderId="4" xfId="1" applyFont="1" applyFill="1" applyBorder="1" applyAlignment="1">
      <alignment horizontal="center" vertical="center"/>
    </xf>
    <xf numFmtId="0" fontId="12" fillId="4" borderId="4" xfId="1" applyFont="1" applyFill="1" applyBorder="1">
      <alignment vertical="center"/>
    </xf>
    <xf numFmtId="0" fontId="12" fillId="3" borderId="1" xfId="1" applyFont="1" applyFill="1" applyBorder="1" applyAlignment="1">
      <alignment horizontal="right" vertical="center"/>
    </xf>
    <xf numFmtId="0" fontId="12" fillId="0" borderId="5" xfId="1" applyFont="1" applyBorder="1" applyAlignment="1">
      <alignment horizontal="right" vertical="center"/>
    </xf>
    <xf numFmtId="178" fontId="12" fillId="0" borderId="1" xfId="1" applyNumberFormat="1" applyFont="1" applyBorder="1" applyAlignment="1">
      <alignment horizontal="right" vertical="center"/>
    </xf>
    <xf numFmtId="0" fontId="12" fillId="0" borderId="1" xfId="1" applyFont="1" applyBorder="1" applyAlignment="1">
      <alignment horizontal="right" vertical="center"/>
    </xf>
    <xf numFmtId="0" fontId="12" fillId="3" borderId="9" xfId="1" applyFont="1" applyFill="1" applyBorder="1" applyAlignment="1">
      <alignment horizontal="right" vertical="center"/>
    </xf>
    <xf numFmtId="0" fontId="12" fillId="0" borderId="10" xfId="1" applyFont="1" applyBorder="1" applyAlignment="1">
      <alignment horizontal="right" vertical="center"/>
    </xf>
    <xf numFmtId="0" fontId="12" fillId="0" borderId="0" xfId="1" applyFont="1">
      <alignment vertical="center"/>
    </xf>
    <xf numFmtId="179" fontId="12" fillId="0" borderId="1" xfId="1" applyNumberFormat="1" applyFont="1" applyBorder="1" applyAlignment="1">
      <alignment horizontal="center" vertical="center"/>
    </xf>
    <xf numFmtId="0" fontId="12" fillId="0" borderId="1" xfId="1" applyFont="1" applyBorder="1" applyAlignment="1">
      <alignment horizontal="center" vertical="center" wrapText="1"/>
    </xf>
    <xf numFmtId="0" fontId="12" fillId="0" borderId="0" xfId="1" applyFont="1" applyAlignment="1">
      <alignment horizontal="left" vertical="center"/>
    </xf>
    <xf numFmtId="0" fontId="15" fillId="0" borderId="0" xfId="1" applyFont="1">
      <alignment vertical="center"/>
    </xf>
    <xf numFmtId="0" fontId="12" fillId="0" borderId="4" xfId="2" applyFont="1" applyBorder="1" applyAlignment="1">
      <alignment horizontal="center" vertical="center"/>
    </xf>
    <xf numFmtId="0" fontId="12" fillId="0" borderId="1" xfId="2" applyFont="1" applyBorder="1" applyAlignment="1">
      <alignment horizontal="center" vertical="center"/>
    </xf>
    <xf numFmtId="0" fontId="12" fillId="0" borderId="1" xfId="1" applyFont="1" applyBorder="1" applyAlignment="1">
      <alignment horizontal="center" vertical="center"/>
    </xf>
    <xf numFmtId="0" fontId="16" fillId="0" borderId="0" xfId="2" applyFont="1" applyAlignment="1">
      <alignment horizontal="center" vertical="center"/>
    </xf>
    <xf numFmtId="0" fontId="7" fillId="0" borderId="0" xfId="2" applyFont="1" applyAlignment="1">
      <alignment horizontal="center" vertical="center"/>
    </xf>
    <xf numFmtId="0" fontId="17" fillId="0" borderId="0" xfId="1" applyFont="1" applyAlignment="1">
      <alignment horizontal="center" vertical="center"/>
    </xf>
    <xf numFmtId="0" fontId="17" fillId="0" borderId="0" xfId="2" applyFont="1" applyAlignment="1">
      <alignment horizontal="center" vertical="center"/>
    </xf>
    <xf numFmtId="0" fontId="17" fillId="0" borderId="0" xfId="1" applyFont="1">
      <alignment vertical="center"/>
    </xf>
    <xf numFmtId="0" fontId="16" fillId="0" borderId="0" xfId="1" applyFont="1">
      <alignment vertical="center"/>
    </xf>
    <xf numFmtId="0" fontId="16" fillId="0" borderId="0" xfId="1" applyFont="1" applyAlignment="1">
      <alignment horizontal="center" vertical="center"/>
    </xf>
    <xf numFmtId="0" fontId="12" fillId="0" borderId="0" xfId="1" applyFont="1" applyAlignment="1">
      <alignment vertical="center" textRotation="255" shrinkToFit="1"/>
    </xf>
    <xf numFmtId="0" fontId="12" fillId="0" borderId="1" xfId="1" applyFont="1" applyBorder="1" applyAlignment="1">
      <alignment vertical="center" textRotation="255" shrinkToFit="1"/>
    </xf>
    <xf numFmtId="0" fontId="10" fillId="3" borderId="0" xfId="0" applyFont="1" applyFill="1">
      <alignment vertical="center"/>
    </xf>
    <xf numFmtId="0" fontId="5" fillId="4" borderId="0" xfId="1" applyFont="1" applyFill="1">
      <alignment vertical="center"/>
    </xf>
    <xf numFmtId="0" fontId="5" fillId="2" borderId="0" xfId="1" applyFont="1" applyFill="1">
      <alignment vertical="center"/>
    </xf>
    <xf numFmtId="0" fontId="12" fillId="0" borderId="1" xfId="1" applyFont="1" applyBorder="1">
      <alignment vertical="center"/>
    </xf>
    <xf numFmtId="0" fontId="12" fillId="0" borderId="4" xfId="2" applyFont="1" applyBorder="1" applyAlignment="1">
      <alignment horizontal="center" vertical="center" wrapText="1"/>
    </xf>
    <xf numFmtId="0" fontId="12" fillId="0" borderId="5" xfId="2" applyFont="1" applyBorder="1" applyAlignment="1">
      <alignment horizontal="center" vertical="center" wrapText="1"/>
    </xf>
    <xf numFmtId="0" fontId="12" fillId="0" borderId="4" xfId="1" applyFont="1" applyBorder="1" applyAlignment="1">
      <alignment horizontal="center" vertical="center"/>
    </xf>
    <xf numFmtId="0" fontId="12" fillId="0" borderId="8" xfId="1" applyFont="1" applyBorder="1" applyAlignment="1">
      <alignment horizontal="center" vertical="center"/>
    </xf>
    <xf numFmtId="0" fontId="12" fillId="0" borderId="5" xfId="1" applyFont="1" applyBorder="1" applyAlignment="1">
      <alignment horizontal="center" vertical="center"/>
    </xf>
    <xf numFmtId="0" fontId="12" fillId="0" borderId="8" xfId="2" applyFont="1" applyBorder="1" applyAlignment="1">
      <alignment horizontal="center" vertical="center" wrapText="1"/>
    </xf>
    <xf numFmtId="0" fontId="12" fillId="0" borderId="1" xfId="1" applyFont="1" applyBorder="1" applyAlignment="1">
      <alignment horizontal="center" vertical="center"/>
    </xf>
    <xf numFmtId="0" fontId="12" fillId="0" borderId="4" xfId="2" applyFont="1" applyBorder="1" applyAlignment="1">
      <alignment horizontal="center" vertical="center"/>
    </xf>
    <xf numFmtId="0" fontId="12" fillId="0" borderId="8" xfId="2" applyFont="1" applyBorder="1" applyAlignment="1">
      <alignment horizontal="center" vertical="center"/>
    </xf>
    <xf numFmtId="0" fontId="12" fillId="0" borderId="5" xfId="2" applyFont="1" applyBorder="1" applyAlignment="1">
      <alignment horizontal="center" vertical="center"/>
    </xf>
    <xf numFmtId="0" fontId="12" fillId="0" borderId="1" xfId="2" applyFont="1" applyBorder="1" applyAlignment="1">
      <alignment horizontal="center" vertical="center" wrapText="1"/>
    </xf>
    <xf numFmtId="0" fontId="12" fillId="0" borderId="1" xfId="2" applyFont="1" applyBorder="1" applyAlignment="1">
      <alignment horizontal="center" vertical="center"/>
    </xf>
    <xf numFmtId="0" fontId="12" fillId="0" borderId="1" xfId="1" applyFont="1" applyBorder="1" applyAlignment="1">
      <alignment horizontal="center" vertical="center" wrapText="1"/>
    </xf>
    <xf numFmtId="0" fontId="12" fillId="0" borderId="4" xfId="1" applyFont="1" applyBorder="1" applyAlignment="1">
      <alignment horizontal="right" vertical="center"/>
    </xf>
    <xf numFmtId="0" fontId="12" fillId="0" borderId="5" xfId="1" applyFont="1" applyBorder="1" applyAlignment="1">
      <alignment horizontal="right" vertical="center"/>
    </xf>
    <xf numFmtId="0" fontId="12" fillId="0" borderId="1" xfId="1" applyFont="1" applyBorder="1" applyAlignment="1">
      <alignment horizontal="right" vertical="center"/>
    </xf>
    <xf numFmtId="0" fontId="12" fillId="3" borderId="1" xfId="1" applyFont="1" applyFill="1" applyBorder="1" applyAlignment="1">
      <alignment horizontal="right" vertical="center"/>
    </xf>
    <xf numFmtId="178" fontId="12" fillId="0" borderId="11" xfId="1" applyNumberFormat="1" applyFont="1" applyBorder="1">
      <alignment vertical="center"/>
    </xf>
    <xf numFmtId="178" fontId="12" fillId="0" borderId="9" xfId="1" applyNumberFormat="1" applyFont="1" applyBorder="1">
      <alignment vertical="center"/>
    </xf>
    <xf numFmtId="0" fontId="12" fillId="0" borderId="1" xfId="1" applyFont="1" applyBorder="1" applyAlignment="1">
      <alignment horizontal="left" vertical="center"/>
    </xf>
    <xf numFmtId="179" fontId="12" fillId="0" borderId="1" xfId="1" applyNumberFormat="1" applyFont="1" applyBorder="1" applyAlignment="1">
      <alignment horizontal="center" vertical="center"/>
    </xf>
    <xf numFmtId="0" fontId="7" fillId="4" borderId="1" xfId="1" applyFont="1" applyFill="1" applyBorder="1">
      <alignment vertical="center"/>
    </xf>
    <xf numFmtId="0" fontId="7" fillId="0" borderId="1" xfId="1" applyFont="1" applyBorder="1">
      <alignment vertical="center"/>
    </xf>
    <xf numFmtId="0" fontId="7" fillId="0" borderId="1" xfId="1" applyFont="1" applyBorder="1" applyAlignment="1">
      <alignment horizontal="center" vertical="center" wrapText="1"/>
    </xf>
    <xf numFmtId="0" fontId="7" fillId="2" borderId="1" xfId="1" applyFont="1" applyFill="1" applyBorder="1" applyAlignment="1">
      <alignment horizontal="center" vertical="center"/>
    </xf>
    <xf numFmtId="0" fontId="11" fillId="5" borderId="1" xfId="0" applyFont="1" applyFill="1" applyBorder="1">
      <alignment vertical="center"/>
    </xf>
    <xf numFmtId="0" fontId="12" fillId="0" borderId="3" xfId="1" applyFont="1" applyBorder="1" applyAlignment="1">
      <alignment horizontal="center" vertical="center" wrapText="1"/>
    </xf>
    <xf numFmtId="0" fontId="12" fillId="0" borderId="6" xfId="1" applyFont="1" applyBorder="1" applyAlignment="1">
      <alignment horizontal="center" vertical="center" wrapText="1"/>
    </xf>
    <xf numFmtId="0" fontId="12" fillId="0" borderId="7" xfId="1" applyFont="1" applyBorder="1" applyAlignment="1">
      <alignment horizontal="center" vertical="center" wrapText="1"/>
    </xf>
    <xf numFmtId="49" fontId="12" fillId="0" borderId="1" xfId="1" applyNumberFormat="1" applyFont="1" applyBorder="1" applyAlignment="1">
      <alignment horizontal="center" vertical="center"/>
    </xf>
    <xf numFmtId="0" fontId="12" fillId="0" borderId="5" xfId="1" applyFont="1" applyBorder="1" applyAlignment="1">
      <alignment horizontal="center" vertical="center" wrapText="1"/>
    </xf>
    <xf numFmtId="0" fontId="7" fillId="3" borderId="2" xfId="1" applyFont="1" applyFill="1" applyBorder="1" applyAlignment="1">
      <alignment horizontal="center" vertical="center"/>
    </xf>
    <xf numFmtId="0" fontId="7" fillId="0" borderId="2" xfId="1" applyFont="1" applyBorder="1" applyAlignment="1">
      <alignment horizontal="center" vertical="center"/>
    </xf>
    <xf numFmtId="0" fontId="7" fillId="4" borderId="1" xfId="1" applyFont="1" applyFill="1" applyBorder="1" applyAlignment="1">
      <alignment horizontal="center" vertical="center"/>
    </xf>
    <xf numFmtId="0" fontId="12" fillId="4" borderId="1" xfId="1" applyFont="1" applyFill="1" applyBorder="1" applyAlignment="1">
      <alignment horizontal="left" vertical="center"/>
    </xf>
    <xf numFmtId="0" fontId="7" fillId="4" borderId="1" xfId="1" applyFont="1" applyFill="1" applyBorder="1" applyAlignment="1">
      <alignment horizontal="center" vertical="center" wrapText="1"/>
    </xf>
  </cellXfs>
  <cellStyles count="3">
    <cellStyle name="標準" xfId="0" builtinId="0"/>
    <cellStyle name="標準 2" xfId="2" xr:uid="{BD56B194-652C-47E7-A1EF-433662B6078C}"/>
    <cellStyle name="標準_③-２加算様式（就労）" xfId="1" xr:uid="{F649B6F9-40B8-44AC-9A95-79057BF5F4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M:\&#9317;&#33258;&#20027;&#28857;&#26908;&#34920;&#65288;&#30906;&#23450;&#29256;&#65289;\&#65281;&#27096;&#24335;&#22793;&#26356;&#12304;&#33258;&#20027;&#28857;&#26908;&#34920;+&#25351;&#23566;&#21488;&#24115;&#12305;\&#9313;&#65288;&#38556;&#12364;&#12356;&#65289;&#28857;&#26908;&#34920;\&#12304;&#21402;&#21172;&#30465;&#12305;&#21220;&#21209;&#34920;.xlsx" TargetMode="External"/><Relationship Id="rId1" Type="http://schemas.openxmlformats.org/officeDocument/2006/relationships/externalLinkPath" Target="/&#9317;&#33258;&#20027;&#28857;&#26908;&#34920;&#65288;&#30906;&#23450;&#29256;&#65289;/&#65281;&#27096;&#24335;&#22793;&#26356;&#12304;&#33258;&#20027;&#28857;&#26908;&#34920;+&#25351;&#23566;&#21488;&#24115;&#12305;/&#9313;&#65288;&#38556;&#12364;&#12356;&#65289;&#28857;&#26908;&#34920;/&#12304;&#21402;&#21172;&#30465;&#12305;&#21220;&#21209;&#34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付表３－２"/>
      <sheetName val="勤務形態一覧表（汎用）"/>
      <sheetName val="勤務形態一覧表（居宅介護）"/>
      <sheetName val="勤務形態一覧表（重度訪問介護）"/>
      <sheetName val="勤務形態一覧表（同行援護）"/>
      <sheetName val="勤務形態一覧表（行動援護）"/>
      <sheetName val="勤務形態一覧表（療養介護）"/>
      <sheetName val="勤務形態一覧表（生活介護）"/>
      <sheetName val="勤務形態一覧表（機能訓練）"/>
      <sheetName val="勤務形態一覧表（生活訓練）"/>
      <sheetName val="勤務形態一覧表（就労移行支援）"/>
      <sheetName val="勤務形態一覧表（認定指定就労移行支援）"/>
      <sheetName val="勤務形態一覧表（就労継続支援A型・B型）"/>
      <sheetName val="勤務形態一覧表（就労定着支援）"/>
      <sheetName val="勤務形態一覧表（自立生活援助）"/>
      <sheetName val="勤務形態一覧表（共同生活援助・介護サービス包括型）"/>
      <sheetName val="勤務形態一覧表（共同生活援助・外部サービス利用型）"/>
      <sheetName val="勤務形態一覧表（共同生活援助・日中サービス支援型"/>
      <sheetName val="勤務形態一覧表（障害者支援施設）"/>
      <sheetName val="勤務形態一覧表（一般相談支援）"/>
      <sheetName val="勤務形態一覧（特定相談支援・障害児相談支援）"/>
      <sheetName val="勤務形態一覧表（児童発達支援・放課後デイサービス）"/>
      <sheetName val="勤務形態一覧表（児童発達支援・主として重症心身障害児）"/>
      <sheetName val="勤務形態一覧表（児童発達支援センター）"/>
      <sheetName val="勤務形態一覧表（居宅訪問型児童発達支援）"/>
      <sheetName val="勤務形態一覧表（保育所等訪問支援）"/>
      <sheetName val="勤務形態一覧表（福祉型障害児入所施設）"/>
      <sheetName val="勤務形態一覧表（医療型障害児入所施設）"/>
      <sheetName val="選択肢"/>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
          <cell r="A1" t="str">
            <v>！申請するサービス類型を選択してください</v>
          </cell>
          <cell r="B1" t="str">
            <v>職種①</v>
          </cell>
          <cell r="C1" t="str">
            <v>職種②</v>
          </cell>
          <cell r="D1" t="str">
            <v>職種③</v>
          </cell>
          <cell r="E1" t="str">
            <v>職種④</v>
          </cell>
          <cell r="F1" t="str">
            <v>職種⑤</v>
          </cell>
          <cell r="G1" t="str">
            <v>職種⑥</v>
          </cell>
          <cell r="H1" t="str">
            <v>職種⑦</v>
          </cell>
          <cell r="I1" t="str">
            <v>職種⑧</v>
          </cell>
          <cell r="J1" t="str">
            <v>職種⑨</v>
          </cell>
        </row>
        <row r="2">
          <cell r="A2" t="str">
            <v>居宅介護</v>
          </cell>
          <cell r="B2" t="str">
            <v>管理者</v>
          </cell>
          <cell r="C2" t="str">
            <v>サービス提供責任者</v>
          </cell>
          <cell r="D2" t="str">
            <v>従業者</v>
          </cell>
        </row>
        <row r="3">
          <cell r="A3" t="str">
            <v>重度訪問介護</v>
          </cell>
          <cell r="B3" t="str">
            <v>管理者</v>
          </cell>
          <cell r="C3" t="str">
            <v>サービス提供責任者</v>
          </cell>
          <cell r="D3" t="str">
            <v>従業者</v>
          </cell>
        </row>
        <row r="4">
          <cell r="A4" t="str">
            <v>同行援護</v>
          </cell>
          <cell r="B4" t="str">
            <v>管理者</v>
          </cell>
          <cell r="C4" t="str">
            <v>サービス提供責任者</v>
          </cell>
          <cell r="D4" t="str">
            <v>従業者</v>
          </cell>
        </row>
        <row r="5">
          <cell r="A5" t="str">
            <v>行動援護</v>
          </cell>
          <cell r="B5" t="str">
            <v>管理者</v>
          </cell>
          <cell r="C5" t="str">
            <v>サービス提供責任者</v>
          </cell>
          <cell r="D5" t="str">
            <v>従業者</v>
          </cell>
        </row>
        <row r="6">
          <cell r="A6" t="str">
            <v>療養介護</v>
          </cell>
          <cell r="B6" t="str">
            <v>管理者</v>
          </cell>
          <cell r="C6" t="str">
            <v>サービス管理責任者</v>
          </cell>
          <cell r="D6" t="str">
            <v>医師</v>
          </cell>
          <cell r="E6" t="str">
            <v>看護職員</v>
          </cell>
          <cell r="F6" t="str">
            <v>生活支援員</v>
          </cell>
          <cell r="G6"/>
          <cell r="H6"/>
          <cell r="I6"/>
          <cell r="J6"/>
        </row>
        <row r="7">
          <cell r="A7" t="str">
            <v>生活介護</v>
          </cell>
          <cell r="B7" t="str">
            <v>管理者</v>
          </cell>
          <cell r="C7" t="str">
            <v>サービス管理責任者</v>
          </cell>
          <cell r="D7" t="str">
            <v>医師</v>
          </cell>
          <cell r="E7" t="str">
            <v>看護職員</v>
          </cell>
          <cell r="F7" t="str">
            <v>理学療法士</v>
          </cell>
          <cell r="G7" t="str">
            <v>作業療法士</v>
          </cell>
          <cell r="H7" t="str">
            <v>言語聴覚士</v>
          </cell>
          <cell r="I7" t="str">
            <v>生活支援員</v>
          </cell>
          <cell r="J7" t="str">
            <v>その他職員</v>
          </cell>
        </row>
        <row r="8">
          <cell r="A8" t="str">
            <v>短期入所・併設型</v>
          </cell>
          <cell r="B8" t="str">
            <v>管理者</v>
          </cell>
          <cell r="C8" t="str">
            <v>生活支援員</v>
          </cell>
          <cell r="D8"/>
          <cell r="E8"/>
          <cell r="F8"/>
          <cell r="G8"/>
          <cell r="H8"/>
          <cell r="I8"/>
          <cell r="J8"/>
        </row>
        <row r="9">
          <cell r="A9" t="str">
            <v>短期入所・空床利用型</v>
          </cell>
          <cell r="B9" t="str">
            <v>管理者</v>
          </cell>
          <cell r="C9" t="str">
            <v>生活支援員</v>
          </cell>
          <cell r="D9"/>
          <cell r="E9"/>
          <cell r="F9"/>
          <cell r="G9"/>
          <cell r="H9"/>
          <cell r="I9"/>
          <cell r="J9"/>
        </row>
        <row r="10">
          <cell r="A10" t="str">
            <v>短期入所・単独型</v>
          </cell>
          <cell r="B10" t="str">
            <v>管理者</v>
          </cell>
          <cell r="C10" t="str">
            <v>生活支援員</v>
          </cell>
          <cell r="D10"/>
          <cell r="E10"/>
          <cell r="F10"/>
          <cell r="G10"/>
          <cell r="H10"/>
          <cell r="I10"/>
          <cell r="J10"/>
        </row>
        <row r="11">
          <cell r="A11" t="str">
            <v>重度障害者等包括支援</v>
          </cell>
          <cell r="B11" t="str">
            <v>管理者</v>
          </cell>
          <cell r="C11" t="str">
            <v>サービス提供責任者</v>
          </cell>
          <cell r="D11"/>
          <cell r="E11"/>
          <cell r="F11"/>
          <cell r="G11"/>
          <cell r="H11"/>
          <cell r="I11"/>
          <cell r="J11"/>
        </row>
        <row r="12">
          <cell r="A12" t="str">
            <v>共同生活援助・介護サービス包括型</v>
          </cell>
          <cell r="B12" t="str">
            <v>管理者</v>
          </cell>
          <cell r="C12" t="str">
            <v>サービス管理責任者</v>
          </cell>
          <cell r="D12" t="str">
            <v>世話人</v>
          </cell>
          <cell r="E12" t="str">
            <v>生活支援員</v>
          </cell>
          <cell r="F12" t="str">
            <v>その他職員</v>
          </cell>
          <cell r="G12"/>
          <cell r="H12"/>
          <cell r="I12"/>
          <cell r="J12"/>
        </row>
        <row r="13">
          <cell r="A13" t="str">
            <v>共同生活援助・外部サービス利用型</v>
          </cell>
          <cell r="B13" t="str">
            <v>管理者</v>
          </cell>
          <cell r="C13" t="str">
            <v>サービス管理責任者</v>
          </cell>
          <cell r="D13" t="str">
            <v>世話人</v>
          </cell>
          <cell r="E13" t="str">
            <v>その他職員</v>
          </cell>
          <cell r="F13"/>
          <cell r="G13"/>
          <cell r="H13"/>
          <cell r="I13"/>
          <cell r="J13"/>
        </row>
        <row r="14">
          <cell r="A14" t="str">
            <v>共同生活援助・日中サービス支援型</v>
          </cell>
          <cell r="B14" t="str">
            <v>管理者</v>
          </cell>
          <cell r="C14" t="str">
            <v>サービス管理責任者</v>
          </cell>
          <cell r="D14" t="str">
            <v>世話人</v>
          </cell>
          <cell r="E14" t="str">
            <v>生活支援員</v>
          </cell>
          <cell r="F14" t="str">
            <v>夜間支援従事者</v>
          </cell>
          <cell r="G14" t="str">
            <v>その他職員</v>
          </cell>
          <cell r="H14"/>
          <cell r="I14"/>
          <cell r="J14"/>
        </row>
        <row r="15">
          <cell r="A15" t="str">
            <v>障害者支援施設</v>
          </cell>
          <cell r="B15" t="str">
            <v>管理者</v>
          </cell>
          <cell r="C15" t="str">
            <v>サービス管理責任者</v>
          </cell>
          <cell r="D15" t="str">
            <v>医師</v>
          </cell>
          <cell r="E15" t="str">
            <v>看護職員</v>
          </cell>
          <cell r="F15" t="str">
            <v>理学療法士</v>
          </cell>
          <cell r="G15" t="str">
            <v>作業療法士</v>
          </cell>
          <cell r="H15" t="str">
            <v>言語聴覚士</v>
          </cell>
          <cell r="I15" t="str">
            <v>就労支援員</v>
          </cell>
          <cell r="J15" t="str">
            <v>職業指導員</v>
          </cell>
        </row>
        <row r="16">
          <cell r="A16" t="str">
            <v>機能訓練</v>
          </cell>
          <cell r="B16" t="str">
            <v>管理者</v>
          </cell>
          <cell r="C16" t="str">
            <v>サービス管理責任者</v>
          </cell>
          <cell r="D16" t="str">
            <v>看護職員</v>
          </cell>
          <cell r="E16" t="str">
            <v>理学療法士</v>
          </cell>
          <cell r="F16" t="str">
            <v>作業療法士</v>
          </cell>
          <cell r="G16" t="str">
            <v>言語聴覚士</v>
          </cell>
          <cell r="H16" t="str">
            <v>生活支援員</v>
          </cell>
          <cell r="I16"/>
          <cell r="J16"/>
        </row>
        <row r="17">
          <cell r="A17" t="str">
            <v>生活訓練</v>
          </cell>
          <cell r="B17" t="str">
            <v>管理者</v>
          </cell>
          <cell r="C17" t="str">
            <v>サービス管理責任者</v>
          </cell>
          <cell r="D17" t="str">
            <v>地域移行支援員</v>
          </cell>
          <cell r="E17" t="str">
            <v>生活支援員</v>
          </cell>
          <cell r="F17" t="str">
            <v>その他職員</v>
          </cell>
          <cell r="G17"/>
          <cell r="H17"/>
          <cell r="I17"/>
          <cell r="J17"/>
        </row>
        <row r="18">
          <cell r="A18" t="str">
            <v>就労移行支援</v>
          </cell>
          <cell r="B18" t="str">
            <v>管理者</v>
          </cell>
          <cell r="C18" t="str">
            <v>サービス管理責任者</v>
          </cell>
          <cell r="D18" t="str">
            <v>就労支援員</v>
          </cell>
          <cell r="E18" t="str">
            <v>職業指導員</v>
          </cell>
          <cell r="F18" t="str">
            <v>生活支援員</v>
          </cell>
          <cell r="G18"/>
          <cell r="H18"/>
          <cell r="I18"/>
          <cell r="J18"/>
        </row>
        <row r="19">
          <cell r="A19" t="str">
            <v>認定指定就労移行支援</v>
          </cell>
          <cell r="B19" t="str">
            <v>管理者</v>
          </cell>
          <cell r="C19" t="str">
            <v>サービス管理責任者</v>
          </cell>
          <cell r="D19" t="str">
            <v>職業指導員</v>
          </cell>
          <cell r="E19" t="str">
            <v>生活支援員</v>
          </cell>
          <cell r="F19"/>
          <cell r="G19"/>
          <cell r="H19"/>
          <cell r="I19"/>
          <cell r="J19"/>
        </row>
        <row r="20">
          <cell r="A20" t="str">
            <v>就労継続支援Ａ型・Ｂ型</v>
          </cell>
          <cell r="B20" t="str">
            <v>管理者</v>
          </cell>
          <cell r="C20" t="str">
            <v>サービス管理責任者</v>
          </cell>
          <cell r="D20" t="str">
            <v>職業指導員</v>
          </cell>
          <cell r="E20" t="str">
            <v>生活支援員</v>
          </cell>
          <cell r="F20" t="str">
            <v>その他職員</v>
          </cell>
          <cell r="G20"/>
          <cell r="H20"/>
          <cell r="I20"/>
          <cell r="J20"/>
        </row>
        <row r="21">
          <cell r="A21" t="str">
            <v>一般相談支援事業</v>
          </cell>
          <cell r="B21" t="str">
            <v>管理者</v>
          </cell>
          <cell r="C21" t="str">
            <v>従業者</v>
          </cell>
          <cell r="D21"/>
          <cell r="E21"/>
          <cell r="F21"/>
          <cell r="G21"/>
          <cell r="H21"/>
          <cell r="I21"/>
          <cell r="J21"/>
        </row>
        <row r="22">
          <cell r="A22" t="str">
            <v>就労定着支援</v>
          </cell>
          <cell r="B22" t="str">
            <v>管理者</v>
          </cell>
          <cell r="C22" t="str">
            <v>サービス管理責任者</v>
          </cell>
          <cell r="D22" t="str">
            <v>就労定着支援員</v>
          </cell>
          <cell r="E22"/>
          <cell r="F22"/>
          <cell r="G22"/>
          <cell r="H22"/>
          <cell r="I22"/>
          <cell r="J22"/>
        </row>
        <row r="23">
          <cell r="A23" t="str">
            <v>自立生活援助</v>
          </cell>
          <cell r="B23" t="str">
            <v>管理者</v>
          </cell>
          <cell r="C23" t="str">
            <v>サービス管理責任者</v>
          </cell>
          <cell r="D23" t="str">
            <v>地域生活支援員</v>
          </cell>
          <cell r="E23"/>
          <cell r="F23"/>
          <cell r="G23"/>
          <cell r="H23"/>
          <cell r="I23"/>
          <cell r="J23"/>
        </row>
        <row r="24">
          <cell r="A24" t="str">
            <v>特定相談支援・障害児相談支援</v>
          </cell>
          <cell r="B24" t="str">
            <v>管理者</v>
          </cell>
          <cell r="C24" t="str">
            <v>相談支援専門員</v>
          </cell>
          <cell r="D24" t="str">
            <v>相談支援員</v>
          </cell>
          <cell r="E24"/>
          <cell r="F24"/>
          <cell r="G24"/>
          <cell r="H24"/>
          <cell r="I24"/>
          <cell r="J24"/>
        </row>
        <row r="25">
          <cell r="A25" t="str">
            <v>児童発達支援・放課後等デイサービス</v>
          </cell>
          <cell r="B25" t="str">
            <v>管理者</v>
          </cell>
          <cell r="C25" t="str">
            <v>児童発達支援管理責任者</v>
          </cell>
          <cell r="D25" t="str">
            <v>児童指導員</v>
          </cell>
          <cell r="E25" t="str">
            <v>保育士</v>
          </cell>
          <cell r="F25" t="str">
            <v>機能訓練担当職員</v>
          </cell>
          <cell r="G25" t="str">
            <v>看護職員</v>
          </cell>
          <cell r="H25" t="str">
            <v>その他職員</v>
          </cell>
          <cell r="I25"/>
          <cell r="J25"/>
        </row>
        <row r="26">
          <cell r="A26" t="str">
            <v>児童発達支援・主として重症心身障害児を対象とする場合</v>
          </cell>
          <cell r="B26" t="str">
            <v>管理者</v>
          </cell>
          <cell r="C26" t="str">
            <v>児童発達支援管理責任者</v>
          </cell>
          <cell r="D26" t="str">
            <v>嘱託医</v>
          </cell>
          <cell r="E26" t="str">
            <v>看護職員</v>
          </cell>
          <cell r="F26" t="str">
            <v>児童指導員</v>
          </cell>
          <cell r="G26" t="str">
            <v>保育士</v>
          </cell>
          <cell r="H26" t="str">
            <v>機能訓練担当職員</v>
          </cell>
          <cell r="I26" t="str">
            <v>その他職員</v>
          </cell>
          <cell r="J26"/>
        </row>
        <row r="27">
          <cell r="A27" t="str">
            <v>児童発達支援・児童発達支援センターであるもの</v>
          </cell>
          <cell r="B27" t="str">
            <v>管理者</v>
          </cell>
          <cell r="C27" t="str">
            <v>児童発達支援管理責任者</v>
          </cell>
          <cell r="D27" t="str">
            <v>嘱託医</v>
          </cell>
          <cell r="E27" t="str">
            <v>児童指導員</v>
          </cell>
          <cell r="F27" t="str">
            <v>保育士</v>
          </cell>
          <cell r="G27" t="str">
            <v>栄養士</v>
          </cell>
          <cell r="H27" t="str">
            <v>調理員</v>
          </cell>
          <cell r="I27" t="str">
            <v>機能訓練担当職員</v>
          </cell>
          <cell r="J27" t="str">
            <v>看護職員</v>
          </cell>
        </row>
        <row r="28">
          <cell r="A28" t="str">
            <v>保育所等訪問支援</v>
          </cell>
          <cell r="B28" t="str">
            <v>管理者</v>
          </cell>
          <cell r="C28" t="str">
            <v>児童発達支援管理責任者</v>
          </cell>
          <cell r="D28" t="str">
            <v>訪問支援員</v>
          </cell>
          <cell r="E28"/>
          <cell r="F28"/>
          <cell r="G28"/>
          <cell r="H28"/>
          <cell r="I28"/>
          <cell r="J28"/>
        </row>
        <row r="29">
          <cell r="A29" t="str">
            <v>居宅訪問型児童発達支援</v>
          </cell>
          <cell r="B29" t="str">
            <v>管理者</v>
          </cell>
          <cell r="C29" t="str">
            <v>児童発達支援管理責任者</v>
          </cell>
          <cell r="D29" t="str">
            <v>訪問支援員</v>
          </cell>
          <cell r="E29"/>
          <cell r="F29"/>
          <cell r="G29"/>
          <cell r="H29"/>
          <cell r="I29"/>
          <cell r="J29"/>
        </row>
        <row r="30">
          <cell r="A30" t="str">
            <v>福祉型障害児入所施設</v>
          </cell>
          <cell r="B30" t="str">
            <v>管理者</v>
          </cell>
          <cell r="C30" t="str">
            <v>児童発達支援管理責任者</v>
          </cell>
          <cell r="D30" t="str">
            <v>医師</v>
          </cell>
          <cell r="E30" t="str">
            <v>看護職員</v>
          </cell>
          <cell r="F30" t="str">
            <v>児童指導員</v>
          </cell>
          <cell r="G30" t="str">
            <v>保育士</v>
          </cell>
          <cell r="H30" t="str">
            <v>栄養士</v>
          </cell>
          <cell r="I30" t="str">
            <v>調理員</v>
          </cell>
          <cell r="J30" t="str">
            <v>心理担当職員</v>
          </cell>
        </row>
        <row r="31">
          <cell r="A31" t="str">
            <v>医療型障害児入所施設</v>
          </cell>
          <cell r="B31" t="str">
            <v>児童発達支援管理責任者</v>
          </cell>
          <cell r="C31" t="str">
            <v>医師</v>
          </cell>
          <cell r="D31" t="str">
            <v>看護職員</v>
          </cell>
          <cell r="E31" t="str">
            <v>児童指導員</v>
          </cell>
          <cell r="F31" t="str">
            <v>保育士</v>
          </cell>
          <cell r="G31" t="str">
            <v>心理担当職員</v>
          </cell>
          <cell r="H31" t="str">
            <v>理学療法士又は作業療法士</v>
          </cell>
          <cell r="I31" t="str">
            <v>職業指導員</v>
          </cell>
          <cell r="J31" t="str">
            <v>その他職員</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3D81B-1427-4BA4-9059-0D0EF0A73B7B}">
  <dimension ref="A1:AQ76"/>
  <sheetViews>
    <sheetView showGridLines="0" view="pageBreakPreview" zoomScaleNormal="100" zoomScaleSheetLayoutView="100" workbookViewId="0">
      <selection activeCell="AK1" sqref="AK1:AN1"/>
    </sheetView>
  </sheetViews>
  <sheetFormatPr defaultColWidth="8.25" defaultRowHeight="21" customHeight="1" x14ac:dyDescent="0.4"/>
  <cols>
    <col min="1" max="1" width="2.625" style="8" customWidth="1"/>
    <col min="2" max="2" width="14.25" style="2" customWidth="1"/>
    <col min="3" max="3" width="6.625" style="8" customWidth="1"/>
    <col min="4" max="4" width="12.5" style="8" customWidth="1"/>
    <col min="5" max="5" width="7.625" style="8" customWidth="1"/>
    <col min="6" max="35" width="2.625" style="8" customWidth="1"/>
    <col min="36" max="36" width="7.375" style="8" customWidth="1"/>
    <col min="37" max="37" width="9.25" style="8" customWidth="1"/>
    <col min="38" max="39" width="7.625" style="8" customWidth="1"/>
    <col min="40" max="40" width="5.625" style="8" customWidth="1"/>
    <col min="41" max="16384" width="8.25" style="8"/>
  </cols>
  <sheetData>
    <row r="1" spans="1:40" ht="20.100000000000001" customHeight="1" x14ac:dyDescent="0.4">
      <c r="A1" s="1" t="s">
        <v>0</v>
      </c>
      <c r="C1" s="3"/>
      <c r="D1" s="3"/>
      <c r="E1" s="3"/>
      <c r="F1" s="3"/>
      <c r="G1" s="3"/>
      <c r="H1" s="3"/>
      <c r="I1" s="3"/>
      <c r="J1" s="3"/>
      <c r="K1" s="3"/>
      <c r="L1" s="3"/>
      <c r="M1" s="3"/>
      <c r="N1" s="3"/>
      <c r="O1" s="3"/>
      <c r="P1" s="3"/>
      <c r="Q1" s="3"/>
      <c r="R1" s="3"/>
      <c r="S1" s="3"/>
      <c r="T1" s="3"/>
      <c r="U1" s="3"/>
      <c r="V1" s="3"/>
      <c r="W1" s="3"/>
      <c r="X1" s="4"/>
      <c r="Y1" s="4"/>
      <c r="Z1" s="5"/>
      <c r="AA1" s="5"/>
      <c r="AB1" s="5"/>
      <c r="AC1" s="5"/>
      <c r="AD1" s="6"/>
      <c r="AE1" s="6"/>
      <c r="AF1" s="6"/>
      <c r="AG1" s="6"/>
      <c r="AH1" s="6"/>
      <c r="AI1" s="7" t="s">
        <v>1</v>
      </c>
      <c r="AJ1" s="7"/>
      <c r="AK1" s="82" t="s">
        <v>2</v>
      </c>
      <c r="AL1" s="82"/>
      <c r="AM1" s="82"/>
      <c r="AN1" s="82"/>
    </row>
    <row r="2" spans="1:40" ht="18" customHeight="1" x14ac:dyDescent="0.4">
      <c r="A2" s="5"/>
      <c r="B2" s="9"/>
      <c r="C2" s="9"/>
      <c r="D2" s="9"/>
      <c r="E2" s="9"/>
      <c r="F2" s="9"/>
      <c r="G2" s="9"/>
      <c r="H2" s="9"/>
      <c r="I2" s="9"/>
      <c r="J2" s="9"/>
      <c r="K2" s="9"/>
      <c r="L2" s="9"/>
      <c r="M2" s="78">
        <v>2025</v>
      </c>
      <c r="N2" s="78"/>
      <c r="O2" s="78"/>
      <c r="P2" s="78"/>
      <c r="Q2" s="79" t="s">
        <v>3</v>
      </c>
      <c r="R2" s="79"/>
      <c r="S2" s="78">
        <v>5</v>
      </c>
      <c r="T2" s="78"/>
      <c r="U2" s="79" t="s">
        <v>4</v>
      </c>
      <c r="V2" s="79"/>
      <c r="W2" s="9"/>
      <c r="X2" s="9"/>
      <c r="Y2" s="9"/>
      <c r="Z2" s="5"/>
      <c r="AA2" s="5"/>
      <c r="AC2" s="7"/>
      <c r="AD2" s="9"/>
      <c r="AE2" s="9"/>
      <c r="AF2" s="9"/>
      <c r="AG2" s="9"/>
      <c r="AH2" s="9"/>
      <c r="AI2" s="7" t="s">
        <v>5</v>
      </c>
      <c r="AJ2" s="7"/>
      <c r="AK2" s="80"/>
      <c r="AL2" s="80"/>
      <c r="AM2" s="80"/>
      <c r="AN2" s="80"/>
    </row>
    <row r="3" spans="1:40" ht="18" customHeight="1" x14ac:dyDescent="0.4">
      <c r="A3" s="10"/>
      <c r="B3" s="10"/>
      <c r="C3" s="10"/>
      <c r="D3" s="10"/>
      <c r="E3" s="10"/>
      <c r="F3" s="10"/>
      <c r="G3" s="10"/>
      <c r="H3" s="10"/>
      <c r="I3" s="10"/>
      <c r="J3" s="10"/>
      <c r="K3" s="10"/>
      <c r="L3" s="10"/>
      <c r="M3" s="10"/>
      <c r="N3" s="10"/>
      <c r="O3" s="10"/>
      <c r="P3" s="10"/>
      <c r="Q3" s="10"/>
      <c r="R3" s="10"/>
      <c r="S3" s="10"/>
      <c r="T3" s="10"/>
      <c r="U3" s="10"/>
      <c r="V3" s="10"/>
      <c r="W3" s="10"/>
      <c r="Y3" s="11"/>
      <c r="Z3" s="11"/>
      <c r="AA3" s="11"/>
      <c r="AB3" s="5"/>
      <c r="AC3" s="11"/>
      <c r="AD3" s="11"/>
      <c r="AE3" s="11"/>
      <c r="AF3" s="11"/>
      <c r="AG3" s="11"/>
      <c r="AH3" s="11"/>
      <c r="AI3" s="12" t="s">
        <v>6</v>
      </c>
      <c r="AJ3" s="7"/>
      <c r="AK3" s="71" t="s">
        <v>7</v>
      </c>
      <c r="AL3" s="71"/>
      <c r="AM3" s="71"/>
      <c r="AN3" s="71"/>
    </row>
    <row r="4" spans="1:40" ht="18" customHeight="1" x14ac:dyDescent="0.4">
      <c r="A4" s="10"/>
      <c r="B4" s="10"/>
      <c r="C4" s="43"/>
      <c r="D4" s="44"/>
      <c r="E4" s="10" t="s">
        <v>79</v>
      </c>
      <c r="F4" s="10"/>
      <c r="G4" s="10"/>
      <c r="H4" s="10"/>
      <c r="I4" s="10"/>
      <c r="J4" s="10"/>
      <c r="K4" s="10"/>
      <c r="L4" s="10"/>
      <c r="M4" s="10"/>
      <c r="N4" s="10"/>
      <c r="O4" s="10"/>
      <c r="P4" s="10"/>
      <c r="Q4" s="10"/>
      <c r="R4" s="10"/>
      <c r="S4" s="10"/>
      <c r="T4" s="10"/>
      <c r="U4" s="10"/>
      <c r="V4" s="10"/>
      <c r="W4" s="10"/>
      <c r="Y4" s="11"/>
      <c r="Z4" s="11"/>
      <c r="AA4" s="11"/>
      <c r="AB4" s="5"/>
      <c r="AC4" s="11"/>
      <c r="AD4" s="11"/>
      <c r="AE4" s="11"/>
      <c r="AF4" s="11"/>
      <c r="AG4" s="11"/>
      <c r="AH4" s="11"/>
      <c r="AI4" s="12" t="s">
        <v>8</v>
      </c>
      <c r="AJ4" s="7"/>
      <c r="AK4" s="71"/>
      <c r="AL4" s="71"/>
      <c r="AM4" s="71"/>
      <c r="AN4" s="71"/>
    </row>
    <row r="5" spans="1:40" ht="18" customHeight="1" x14ac:dyDescent="0.4">
      <c r="A5" s="10"/>
      <c r="B5" s="10"/>
      <c r="C5" s="10"/>
      <c r="D5" s="45"/>
      <c r="E5" s="10" t="s">
        <v>80</v>
      </c>
      <c r="F5" s="10"/>
      <c r="G5" s="10"/>
      <c r="H5" s="10"/>
      <c r="I5" s="10"/>
      <c r="J5" s="10"/>
      <c r="K5" s="10"/>
      <c r="L5" s="10"/>
      <c r="M5" s="10"/>
      <c r="N5" s="10"/>
      <c r="O5" s="10"/>
      <c r="P5" s="10"/>
      <c r="Q5" s="10"/>
      <c r="R5" s="10"/>
      <c r="S5" s="10"/>
      <c r="U5" s="10"/>
      <c r="V5" s="10"/>
      <c r="W5" s="10"/>
      <c r="Y5" s="11"/>
      <c r="Z5" s="11"/>
      <c r="AA5" s="11"/>
      <c r="AB5" s="5"/>
      <c r="AC5" s="11"/>
      <c r="AD5" s="11"/>
      <c r="AE5" s="11"/>
      <c r="AF5" s="11"/>
      <c r="AG5" s="12" t="s">
        <v>9</v>
      </c>
      <c r="AH5" s="72"/>
      <c r="AI5" s="72"/>
      <c r="AJ5" s="72"/>
      <c r="AK5" s="11" t="s">
        <v>10</v>
      </c>
      <c r="AL5" s="13"/>
      <c r="AM5" s="11" t="s">
        <v>11</v>
      </c>
      <c r="AN5" s="5"/>
    </row>
    <row r="6" spans="1:40" ht="9.9499999999999993" customHeight="1" x14ac:dyDescent="0.4">
      <c r="A6" s="5"/>
      <c r="B6" s="14"/>
      <c r="C6" s="14"/>
      <c r="D6" s="14"/>
      <c r="E6" s="14"/>
      <c r="F6" s="14"/>
      <c r="G6" s="14"/>
      <c r="H6" s="14"/>
      <c r="I6" s="14"/>
      <c r="J6" s="14"/>
      <c r="K6" s="14"/>
      <c r="L6" s="14"/>
      <c r="M6" s="14"/>
      <c r="N6" s="14"/>
      <c r="O6" s="14"/>
      <c r="P6" s="14"/>
      <c r="Q6" s="14"/>
      <c r="R6" s="14"/>
      <c r="S6" s="14"/>
      <c r="T6" s="14"/>
      <c r="U6" s="14"/>
      <c r="V6" s="14"/>
      <c r="W6" s="14"/>
      <c r="X6" s="9"/>
      <c r="Y6" s="9"/>
      <c r="Z6" s="9"/>
      <c r="AA6" s="9"/>
      <c r="AB6" s="9"/>
      <c r="AC6" s="9"/>
      <c r="AD6" s="9"/>
      <c r="AE6" s="9"/>
      <c r="AF6" s="9"/>
      <c r="AG6" s="9"/>
      <c r="AH6" s="9"/>
      <c r="AI6" s="9"/>
      <c r="AJ6" s="9"/>
      <c r="AK6" s="9"/>
      <c r="AL6" s="9"/>
      <c r="AM6" s="5"/>
      <c r="AN6" s="5"/>
    </row>
    <row r="7" spans="1:40" ht="15" customHeight="1" x14ac:dyDescent="0.4">
      <c r="A7" s="69" t="s">
        <v>12</v>
      </c>
      <c r="B7" s="53" t="s">
        <v>13</v>
      </c>
      <c r="C7" s="73" t="s">
        <v>14</v>
      </c>
      <c r="D7" s="49" t="s">
        <v>74</v>
      </c>
      <c r="E7" s="76" t="s">
        <v>75</v>
      </c>
      <c r="F7" s="76"/>
      <c r="G7" s="76"/>
      <c r="H7" s="76"/>
      <c r="I7" s="76"/>
      <c r="J7" s="76"/>
      <c r="K7" s="76"/>
      <c r="L7" s="76"/>
      <c r="M7" s="76"/>
      <c r="N7" s="76"/>
      <c r="O7" s="76"/>
      <c r="P7" s="76"/>
      <c r="Q7" s="76"/>
      <c r="R7" s="76"/>
      <c r="S7" s="76"/>
      <c r="T7" s="76"/>
      <c r="U7" s="76"/>
      <c r="V7" s="76"/>
      <c r="W7" s="76"/>
      <c r="X7" s="76"/>
      <c r="Y7" s="76"/>
      <c r="Z7" s="76"/>
      <c r="AA7" s="76"/>
      <c r="AB7" s="76"/>
      <c r="AC7" s="76"/>
      <c r="AD7" s="76"/>
      <c r="AE7" s="76"/>
      <c r="AF7" s="76"/>
      <c r="AG7" s="76"/>
      <c r="AH7" s="76"/>
      <c r="AI7" s="76"/>
      <c r="AJ7" s="77" t="s">
        <v>76</v>
      </c>
      <c r="AK7" s="59" t="s">
        <v>77</v>
      </c>
      <c r="AL7" s="70" t="s">
        <v>78</v>
      </c>
      <c r="AM7" s="70"/>
    </row>
    <row r="8" spans="1:40" ht="15" customHeight="1" x14ac:dyDescent="0.4">
      <c r="A8" s="69"/>
      <c r="B8" s="53"/>
      <c r="C8" s="74"/>
      <c r="D8" s="49"/>
      <c r="E8" s="53" t="s">
        <v>15</v>
      </c>
      <c r="F8" s="53"/>
      <c r="G8" s="53"/>
      <c r="H8" s="53"/>
      <c r="I8" s="53"/>
      <c r="J8" s="53"/>
      <c r="K8" s="53"/>
      <c r="L8" s="53" t="s">
        <v>16</v>
      </c>
      <c r="M8" s="53"/>
      <c r="N8" s="53"/>
      <c r="O8" s="53"/>
      <c r="P8" s="53"/>
      <c r="Q8" s="53"/>
      <c r="R8" s="53"/>
      <c r="S8" s="53" t="s">
        <v>17</v>
      </c>
      <c r="T8" s="53"/>
      <c r="U8" s="53"/>
      <c r="V8" s="53"/>
      <c r="W8" s="53"/>
      <c r="X8" s="53"/>
      <c r="Y8" s="53"/>
      <c r="Z8" s="53" t="s">
        <v>18</v>
      </c>
      <c r="AA8" s="53"/>
      <c r="AB8" s="53"/>
      <c r="AC8" s="53"/>
      <c r="AD8" s="53"/>
      <c r="AE8" s="53"/>
      <c r="AF8" s="53"/>
      <c r="AG8" s="53" t="s">
        <v>19</v>
      </c>
      <c r="AH8" s="53"/>
      <c r="AI8" s="53"/>
      <c r="AJ8" s="77"/>
      <c r="AK8" s="59"/>
      <c r="AL8" s="70"/>
      <c r="AM8" s="70"/>
    </row>
    <row r="9" spans="1:40" ht="15" customHeight="1" x14ac:dyDescent="0.4">
      <c r="A9" s="69"/>
      <c r="B9" s="53"/>
      <c r="C9" s="74"/>
      <c r="D9" s="49"/>
      <c r="E9" s="15">
        <f>DATE($M$2,$S$2,1)</f>
        <v>45778</v>
      </c>
      <c r="F9" s="15">
        <f>DATE($M$2,$S$2,2)</f>
        <v>45779</v>
      </c>
      <c r="G9" s="15">
        <f>DATE($M$2,$S$2,3)</f>
        <v>45780</v>
      </c>
      <c r="H9" s="15">
        <f>DATE($M$2,$S$2,4)</f>
        <v>45781</v>
      </c>
      <c r="I9" s="15">
        <f>DATE($M$2,$S$2,5)</f>
        <v>45782</v>
      </c>
      <c r="J9" s="15">
        <f>DATE($M$2,$S$2,6)</f>
        <v>45783</v>
      </c>
      <c r="K9" s="15">
        <f>DATE($M$2,$S$2,7)</f>
        <v>45784</v>
      </c>
      <c r="L9" s="15">
        <f>DATE($M$2,$S$2,8)</f>
        <v>45785</v>
      </c>
      <c r="M9" s="15">
        <f>DATE($M$2,$S$2,9)</f>
        <v>45786</v>
      </c>
      <c r="N9" s="15">
        <f>DATE($M$2,$S$2,10)</f>
        <v>45787</v>
      </c>
      <c r="O9" s="15">
        <f>DATE($M$2,$S$2,11)</f>
        <v>45788</v>
      </c>
      <c r="P9" s="15">
        <f>DATE($M$2,$S$2,12)</f>
        <v>45789</v>
      </c>
      <c r="Q9" s="15">
        <f>DATE($M$2,$S$2,13)</f>
        <v>45790</v>
      </c>
      <c r="R9" s="15">
        <f>DATE($M$2,$S$2,14)</f>
        <v>45791</v>
      </c>
      <c r="S9" s="15">
        <f>DATE($M$2,$S$2,15)</f>
        <v>45792</v>
      </c>
      <c r="T9" s="15">
        <f>DATE($M$2,$S$2,16)</f>
        <v>45793</v>
      </c>
      <c r="U9" s="15">
        <f>DATE($M$2,$S$2,17)</f>
        <v>45794</v>
      </c>
      <c r="V9" s="15">
        <f>DATE($M$2,$S$2,18)</f>
        <v>45795</v>
      </c>
      <c r="W9" s="15">
        <f>DATE($M$2,$S$2,19)</f>
        <v>45796</v>
      </c>
      <c r="X9" s="15">
        <f>DATE($M$2,$S$2,20)</f>
        <v>45797</v>
      </c>
      <c r="Y9" s="15">
        <f>DATE($M$2,$S$2,21)</f>
        <v>45798</v>
      </c>
      <c r="Z9" s="15">
        <f>DATE($M$2,$S$2,22)</f>
        <v>45799</v>
      </c>
      <c r="AA9" s="15">
        <f>DATE($M$2,$S$2,23)</f>
        <v>45800</v>
      </c>
      <c r="AB9" s="15">
        <f>DATE($M$2,$S$2,24)</f>
        <v>45801</v>
      </c>
      <c r="AC9" s="15">
        <f>DATE($M$2,$S$2,25)</f>
        <v>45802</v>
      </c>
      <c r="AD9" s="15">
        <f>DATE($M$2,$S$2,26)</f>
        <v>45803</v>
      </c>
      <c r="AE9" s="15">
        <f>DATE($M$2,$S$2,27)</f>
        <v>45804</v>
      </c>
      <c r="AF9" s="15">
        <f>DATE($M$2,$S$2,28)</f>
        <v>45805</v>
      </c>
      <c r="AG9" s="15">
        <f>IF(DAY(EOMONTH(E9,0))&lt;29,"",DATE($M$2,$S$2,29))</f>
        <v>45806</v>
      </c>
      <c r="AH9" s="15">
        <f>IF(DAY(EOMONTH(E9,0))&lt;30,"",DATE($M$2,$S$2,30))</f>
        <v>45807</v>
      </c>
      <c r="AI9" s="15">
        <f>IF(DAY(EOMONTH(E9,0))&lt;31,"",DATE($M$2,$S$2,31))</f>
        <v>45808</v>
      </c>
      <c r="AJ9" s="77"/>
      <c r="AK9" s="59"/>
      <c r="AL9" s="70"/>
      <c r="AM9" s="70"/>
    </row>
    <row r="10" spans="1:40" ht="15" customHeight="1" x14ac:dyDescent="0.4">
      <c r="A10" s="69"/>
      <c r="B10" s="53"/>
      <c r="C10" s="75"/>
      <c r="D10" s="49"/>
      <c r="E10" s="16">
        <f>DATE($M$2,$S$2,1)</f>
        <v>45778</v>
      </c>
      <c r="F10" s="16">
        <f>DATE($M$2,$S$2,2)</f>
        <v>45779</v>
      </c>
      <c r="G10" s="16">
        <f>DATE($M$2,$S$2,3)</f>
        <v>45780</v>
      </c>
      <c r="H10" s="16">
        <f>DATE($M$2,$S$2,4)</f>
        <v>45781</v>
      </c>
      <c r="I10" s="16">
        <f>DATE($M$2,$S$2,5)</f>
        <v>45782</v>
      </c>
      <c r="J10" s="16">
        <f>DATE($M$2,$S$2,6)</f>
        <v>45783</v>
      </c>
      <c r="K10" s="16">
        <f>DATE($M$2,$S$2,7)</f>
        <v>45784</v>
      </c>
      <c r="L10" s="16">
        <f>DATE($M$2,$S$2,8)</f>
        <v>45785</v>
      </c>
      <c r="M10" s="16">
        <f>DATE($M$2,$S$2,9)</f>
        <v>45786</v>
      </c>
      <c r="N10" s="16">
        <f>DATE($M$2,$S$2,10)</f>
        <v>45787</v>
      </c>
      <c r="O10" s="16">
        <f>DATE($M$2,$S$2,11)</f>
        <v>45788</v>
      </c>
      <c r="P10" s="16">
        <f>DATE($M$2,$S$2,12)</f>
        <v>45789</v>
      </c>
      <c r="Q10" s="16">
        <f>DATE($M$2,$S$2,13)</f>
        <v>45790</v>
      </c>
      <c r="R10" s="16">
        <f>DATE($M$2,$S$2,14)</f>
        <v>45791</v>
      </c>
      <c r="S10" s="16">
        <f>DATE($M$2,$S$2,15)</f>
        <v>45792</v>
      </c>
      <c r="T10" s="16">
        <f>DATE($M$2,$S$2,16)</f>
        <v>45793</v>
      </c>
      <c r="U10" s="16">
        <f>DATE($M$2,$S$2,17)</f>
        <v>45794</v>
      </c>
      <c r="V10" s="16">
        <f>DATE($M$2,$S$2,18)</f>
        <v>45795</v>
      </c>
      <c r="W10" s="16">
        <f>DATE($M$2,$S$2,19)</f>
        <v>45796</v>
      </c>
      <c r="X10" s="16">
        <f>DATE($M$2,$S$2,20)</f>
        <v>45797</v>
      </c>
      <c r="Y10" s="16">
        <f>DATE($M$2,$S$2,21)</f>
        <v>45798</v>
      </c>
      <c r="Z10" s="16">
        <f>DATE($M$2,$S$2,22)</f>
        <v>45799</v>
      </c>
      <c r="AA10" s="16">
        <f>DATE($M$2,$S$2,23)</f>
        <v>45800</v>
      </c>
      <c r="AB10" s="16">
        <f>DATE($M$2,$S$2,24)</f>
        <v>45801</v>
      </c>
      <c r="AC10" s="16">
        <f>DATE($M$2,$S$2,25)</f>
        <v>45802</v>
      </c>
      <c r="AD10" s="16">
        <f>DATE($M$2,$S$2,26)</f>
        <v>45803</v>
      </c>
      <c r="AE10" s="16">
        <f>DATE($M$2,$S$2,27)</f>
        <v>45804</v>
      </c>
      <c r="AF10" s="16">
        <f>DATE($M$2,$S$2,28)</f>
        <v>45805</v>
      </c>
      <c r="AG10" s="16">
        <f>IF(DAY(EOMONTH(E10,0))&lt;29,"",DATE($M$2,$S$2,29))</f>
        <v>45806</v>
      </c>
      <c r="AH10" s="16">
        <f>IF(DAY(EOMONTH(E10,0))&lt;30,"",DATE($M$2,$S$2,30))</f>
        <v>45807</v>
      </c>
      <c r="AI10" s="16">
        <f>IF(DAY(EOMONTH(E10,0))&lt;31,"",DATE($M$2,$S$2,31))</f>
        <v>45808</v>
      </c>
      <c r="AJ10" s="77"/>
      <c r="AK10" s="59"/>
      <c r="AL10" s="70"/>
      <c r="AM10" s="70"/>
    </row>
    <row r="11" spans="1:40" ht="18" customHeight="1" x14ac:dyDescent="0.4">
      <c r="A11" s="17">
        <v>1</v>
      </c>
      <c r="B11" s="81"/>
      <c r="C11" s="18" t="s">
        <v>21</v>
      </c>
      <c r="D11" s="19" t="s">
        <v>21</v>
      </c>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1">
        <f>+SUM(E11:AI11)</f>
        <v>0</v>
      </c>
      <c r="AK11" s="22">
        <f t="shared" ref="AK11:AK31" si="0">IF($AK$3="４週",AJ11/4,AJ11/(DAY(EOMONTH($E$9,0))/7))</f>
        <v>0</v>
      </c>
      <c r="AL11" s="68"/>
      <c r="AM11" s="68"/>
    </row>
    <row r="12" spans="1:40" ht="18" customHeight="1" x14ac:dyDescent="0.4">
      <c r="A12" s="17">
        <v>2</v>
      </c>
      <c r="B12" s="81"/>
      <c r="C12" s="18" t="s">
        <v>22</v>
      </c>
      <c r="D12" s="19" t="s">
        <v>22</v>
      </c>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1">
        <f t="shared" ref="AJ12:AJ31" si="1">+SUM(E12:AI12)</f>
        <v>0</v>
      </c>
      <c r="AK12" s="22">
        <f t="shared" si="0"/>
        <v>0</v>
      </c>
      <c r="AL12" s="68"/>
      <c r="AM12" s="68"/>
    </row>
    <row r="13" spans="1:40" ht="18" customHeight="1" x14ac:dyDescent="0.4">
      <c r="A13" s="17">
        <v>3</v>
      </c>
      <c r="B13" s="81"/>
      <c r="C13" s="18" t="s">
        <v>23</v>
      </c>
      <c r="D13" s="19" t="s">
        <v>23</v>
      </c>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1">
        <f t="shared" si="1"/>
        <v>0</v>
      </c>
      <c r="AK13" s="22">
        <f t="shared" si="0"/>
        <v>0</v>
      </c>
      <c r="AL13" s="68"/>
      <c r="AM13" s="68"/>
    </row>
    <row r="14" spans="1:40" ht="18" customHeight="1" x14ac:dyDescent="0.4">
      <c r="A14" s="17">
        <v>4</v>
      </c>
      <c r="B14" s="81"/>
      <c r="C14" s="18" t="s">
        <v>24</v>
      </c>
      <c r="D14" s="19" t="s">
        <v>24</v>
      </c>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1">
        <f t="shared" si="1"/>
        <v>0</v>
      </c>
      <c r="AK14" s="22">
        <f t="shared" si="0"/>
        <v>0</v>
      </c>
      <c r="AL14" s="68"/>
      <c r="AM14" s="68"/>
    </row>
    <row r="15" spans="1:40" ht="18" customHeight="1" x14ac:dyDescent="0.4">
      <c r="A15" s="17">
        <v>5</v>
      </c>
      <c r="B15" s="81"/>
      <c r="C15" s="18"/>
      <c r="D15" s="19"/>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1">
        <f t="shared" si="1"/>
        <v>0</v>
      </c>
      <c r="AK15" s="22">
        <f t="shared" si="0"/>
        <v>0</v>
      </c>
      <c r="AL15" s="68"/>
      <c r="AM15" s="68"/>
    </row>
    <row r="16" spans="1:40" ht="18" customHeight="1" x14ac:dyDescent="0.4">
      <c r="A16" s="17">
        <v>6</v>
      </c>
      <c r="B16" s="81"/>
      <c r="C16" s="18"/>
      <c r="D16" s="19"/>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1">
        <f t="shared" si="1"/>
        <v>0</v>
      </c>
      <c r="AK16" s="22">
        <f t="shared" si="0"/>
        <v>0</v>
      </c>
      <c r="AL16" s="68"/>
      <c r="AM16" s="68"/>
    </row>
    <row r="17" spans="1:39" ht="18" customHeight="1" x14ac:dyDescent="0.4">
      <c r="A17" s="17">
        <v>7</v>
      </c>
      <c r="B17" s="81"/>
      <c r="C17" s="18"/>
      <c r="D17" s="19"/>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1">
        <f t="shared" si="1"/>
        <v>0</v>
      </c>
      <c r="AK17" s="22">
        <f t="shared" si="0"/>
        <v>0</v>
      </c>
      <c r="AL17" s="68"/>
      <c r="AM17" s="68"/>
    </row>
    <row r="18" spans="1:39" ht="18" customHeight="1" x14ac:dyDescent="0.4">
      <c r="A18" s="17">
        <v>8</v>
      </c>
      <c r="B18" s="81"/>
      <c r="C18" s="18"/>
      <c r="D18" s="19"/>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1">
        <f t="shared" si="1"/>
        <v>0</v>
      </c>
      <c r="AK18" s="22">
        <f t="shared" si="0"/>
        <v>0</v>
      </c>
      <c r="AL18" s="68"/>
      <c r="AM18" s="68"/>
    </row>
    <row r="19" spans="1:39" ht="18" customHeight="1" x14ac:dyDescent="0.4">
      <c r="A19" s="17">
        <v>9</v>
      </c>
      <c r="B19" s="81"/>
      <c r="C19" s="18"/>
      <c r="D19" s="19"/>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1">
        <f t="shared" si="1"/>
        <v>0</v>
      </c>
      <c r="AK19" s="22">
        <f t="shared" si="0"/>
        <v>0</v>
      </c>
      <c r="AL19" s="68"/>
      <c r="AM19" s="68"/>
    </row>
    <row r="20" spans="1:39" ht="18" customHeight="1" x14ac:dyDescent="0.4">
      <c r="A20" s="17">
        <v>10</v>
      </c>
      <c r="B20" s="81"/>
      <c r="C20" s="18"/>
      <c r="D20" s="19"/>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1">
        <f t="shared" si="1"/>
        <v>0</v>
      </c>
      <c r="AK20" s="22">
        <f t="shared" si="0"/>
        <v>0</v>
      </c>
      <c r="AL20" s="68"/>
      <c r="AM20" s="68"/>
    </row>
    <row r="21" spans="1:39" ht="18" customHeight="1" x14ac:dyDescent="0.4">
      <c r="A21" s="17">
        <v>11</v>
      </c>
      <c r="B21" s="81"/>
      <c r="C21" s="18"/>
      <c r="D21" s="19"/>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1">
        <f t="shared" si="1"/>
        <v>0</v>
      </c>
      <c r="AK21" s="22">
        <f t="shared" si="0"/>
        <v>0</v>
      </c>
      <c r="AL21" s="68"/>
      <c r="AM21" s="68"/>
    </row>
    <row r="22" spans="1:39" ht="18" customHeight="1" x14ac:dyDescent="0.4">
      <c r="A22" s="17">
        <v>12</v>
      </c>
      <c r="B22" s="81"/>
      <c r="C22" s="18"/>
      <c r="D22" s="19"/>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1">
        <f t="shared" si="1"/>
        <v>0</v>
      </c>
      <c r="AK22" s="22">
        <f t="shared" si="0"/>
        <v>0</v>
      </c>
      <c r="AL22" s="68"/>
      <c r="AM22" s="68"/>
    </row>
    <row r="23" spans="1:39" ht="18" customHeight="1" x14ac:dyDescent="0.4">
      <c r="A23" s="17">
        <v>13</v>
      </c>
      <c r="B23" s="81"/>
      <c r="C23" s="18"/>
      <c r="D23" s="19"/>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1">
        <f t="shared" si="1"/>
        <v>0</v>
      </c>
      <c r="AK23" s="22">
        <f t="shared" si="0"/>
        <v>0</v>
      </c>
      <c r="AL23" s="68"/>
      <c r="AM23" s="68"/>
    </row>
    <row r="24" spans="1:39" ht="18" customHeight="1" x14ac:dyDescent="0.4">
      <c r="A24" s="17">
        <v>14</v>
      </c>
      <c r="B24" s="81"/>
      <c r="C24" s="18"/>
      <c r="D24" s="19"/>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1">
        <f t="shared" si="1"/>
        <v>0</v>
      </c>
      <c r="AK24" s="22">
        <f t="shared" si="0"/>
        <v>0</v>
      </c>
      <c r="AL24" s="68"/>
      <c r="AM24" s="68"/>
    </row>
    <row r="25" spans="1:39" ht="18" customHeight="1" x14ac:dyDescent="0.4">
      <c r="A25" s="17">
        <v>15</v>
      </c>
      <c r="B25" s="81"/>
      <c r="C25" s="18"/>
      <c r="D25" s="19"/>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1">
        <f t="shared" si="1"/>
        <v>0</v>
      </c>
      <c r="AK25" s="22">
        <f t="shared" si="0"/>
        <v>0</v>
      </c>
      <c r="AL25" s="68"/>
      <c r="AM25" s="68"/>
    </row>
    <row r="26" spans="1:39" ht="18" customHeight="1" x14ac:dyDescent="0.4">
      <c r="A26" s="17">
        <v>16</v>
      </c>
      <c r="B26" s="81"/>
      <c r="C26" s="18"/>
      <c r="D26" s="19"/>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1">
        <f t="shared" si="1"/>
        <v>0</v>
      </c>
      <c r="AK26" s="22">
        <f t="shared" si="0"/>
        <v>0</v>
      </c>
      <c r="AL26" s="68"/>
      <c r="AM26" s="68"/>
    </row>
    <row r="27" spans="1:39" ht="18" customHeight="1" x14ac:dyDescent="0.4">
      <c r="A27" s="17">
        <v>17</v>
      </c>
      <c r="B27" s="81"/>
      <c r="C27" s="18"/>
      <c r="D27" s="19"/>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1">
        <f t="shared" si="1"/>
        <v>0</v>
      </c>
      <c r="AK27" s="22">
        <f t="shared" si="0"/>
        <v>0</v>
      </c>
      <c r="AL27" s="68"/>
      <c r="AM27" s="68"/>
    </row>
    <row r="28" spans="1:39" ht="18" customHeight="1" x14ac:dyDescent="0.4">
      <c r="A28" s="17">
        <v>18</v>
      </c>
      <c r="B28" s="81"/>
      <c r="C28" s="18"/>
      <c r="D28" s="19"/>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1">
        <f t="shared" si="1"/>
        <v>0</v>
      </c>
      <c r="AK28" s="22">
        <f t="shared" si="0"/>
        <v>0</v>
      </c>
      <c r="AL28" s="68"/>
      <c r="AM28" s="68"/>
    </row>
    <row r="29" spans="1:39" ht="18" customHeight="1" x14ac:dyDescent="0.4">
      <c r="A29" s="17">
        <v>19</v>
      </c>
      <c r="B29" s="81"/>
      <c r="C29" s="18"/>
      <c r="D29" s="19"/>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1">
        <f t="shared" si="1"/>
        <v>0</v>
      </c>
      <c r="AK29" s="22">
        <f t="shared" si="0"/>
        <v>0</v>
      </c>
      <c r="AL29" s="68"/>
      <c r="AM29" s="68"/>
    </row>
    <row r="30" spans="1:39" ht="18" customHeight="1" x14ac:dyDescent="0.4">
      <c r="A30" s="17">
        <v>20</v>
      </c>
      <c r="B30" s="81"/>
      <c r="C30" s="18"/>
      <c r="D30" s="19"/>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1">
        <f t="shared" si="1"/>
        <v>0</v>
      </c>
      <c r="AK30" s="22">
        <f t="shared" si="0"/>
        <v>0</v>
      </c>
      <c r="AL30" s="68"/>
      <c r="AM30" s="68"/>
    </row>
    <row r="31" spans="1:39" ht="18" customHeight="1" x14ac:dyDescent="0.4">
      <c r="A31" s="49" t="s">
        <v>25</v>
      </c>
      <c r="B31" s="50"/>
      <c r="C31" s="50"/>
      <c r="D31" s="51"/>
      <c r="E31" s="23">
        <f>+SUM(E11:E30)</f>
        <v>0</v>
      </c>
      <c r="F31" s="23">
        <f t="shared" ref="F31:AI31" si="2">+SUM(F11:F30)</f>
        <v>0</v>
      </c>
      <c r="G31" s="23">
        <f t="shared" si="2"/>
        <v>0</v>
      </c>
      <c r="H31" s="23">
        <f t="shared" si="2"/>
        <v>0</v>
      </c>
      <c r="I31" s="23">
        <f t="shared" si="2"/>
        <v>0</v>
      </c>
      <c r="J31" s="23">
        <f t="shared" si="2"/>
        <v>0</v>
      </c>
      <c r="K31" s="23">
        <f t="shared" si="2"/>
        <v>0</v>
      </c>
      <c r="L31" s="23">
        <f t="shared" si="2"/>
        <v>0</v>
      </c>
      <c r="M31" s="23">
        <f t="shared" si="2"/>
        <v>0</v>
      </c>
      <c r="N31" s="23">
        <f t="shared" si="2"/>
        <v>0</v>
      </c>
      <c r="O31" s="23">
        <f t="shared" si="2"/>
        <v>0</v>
      </c>
      <c r="P31" s="23">
        <f t="shared" si="2"/>
        <v>0</v>
      </c>
      <c r="Q31" s="23">
        <f t="shared" si="2"/>
        <v>0</v>
      </c>
      <c r="R31" s="23">
        <f t="shared" si="2"/>
        <v>0</v>
      </c>
      <c r="S31" s="23">
        <f t="shared" si="2"/>
        <v>0</v>
      </c>
      <c r="T31" s="23">
        <f t="shared" si="2"/>
        <v>0</v>
      </c>
      <c r="U31" s="23">
        <f t="shared" si="2"/>
        <v>0</v>
      </c>
      <c r="V31" s="23">
        <f t="shared" si="2"/>
        <v>0</v>
      </c>
      <c r="W31" s="23">
        <f t="shared" si="2"/>
        <v>0</v>
      </c>
      <c r="X31" s="23">
        <f t="shared" si="2"/>
        <v>0</v>
      </c>
      <c r="Y31" s="23">
        <f t="shared" si="2"/>
        <v>0</v>
      </c>
      <c r="Z31" s="23">
        <f t="shared" si="2"/>
        <v>0</v>
      </c>
      <c r="AA31" s="23">
        <f t="shared" si="2"/>
        <v>0</v>
      </c>
      <c r="AB31" s="23">
        <f t="shared" si="2"/>
        <v>0</v>
      </c>
      <c r="AC31" s="23">
        <f t="shared" si="2"/>
        <v>0</v>
      </c>
      <c r="AD31" s="23">
        <f t="shared" si="2"/>
        <v>0</v>
      </c>
      <c r="AE31" s="23">
        <f t="shared" si="2"/>
        <v>0</v>
      </c>
      <c r="AF31" s="23">
        <f t="shared" si="2"/>
        <v>0</v>
      </c>
      <c r="AG31" s="23">
        <f t="shared" si="2"/>
        <v>0</v>
      </c>
      <c r="AH31" s="23">
        <f t="shared" si="2"/>
        <v>0</v>
      </c>
      <c r="AI31" s="23">
        <f t="shared" si="2"/>
        <v>0</v>
      </c>
      <c r="AJ31" s="21">
        <f t="shared" si="1"/>
        <v>0</v>
      </c>
      <c r="AK31" s="22">
        <f t="shared" si="0"/>
        <v>0</v>
      </c>
      <c r="AL31" s="69"/>
      <c r="AM31" s="69"/>
    </row>
    <row r="32" spans="1:39" ht="18" customHeight="1" x14ac:dyDescent="0.4">
      <c r="A32" s="50" t="s">
        <v>26</v>
      </c>
      <c r="B32" s="50"/>
      <c r="C32" s="50"/>
      <c r="D32" s="51"/>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3"/>
      <c r="AK32" s="25"/>
      <c r="AL32" s="69"/>
      <c r="AM32" s="69"/>
    </row>
    <row r="33" spans="1:43" ht="15" customHeight="1" x14ac:dyDescent="0.4">
      <c r="A33" s="14"/>
      <c r="B33" s="14"/>
      <c r="C33" s="14"/>
      <c r="D33" s="14"/>
      <c r="E33" s="14"/>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14"/>
      <c r="AL33" s="14"/>
      <c r="AM33" s="5"/>
    </row>
    <row r="34" spans="1:43" ht="15" customHeight="1" x14ac:dyDescent="0.4">
      <c r="A34" s="14"/>
      <c r="B34" s="14"/>
      <c r="C34" s="14"/>
      <c r="D34" s="14"/>
      <c r="E34" s="14"/>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14"/>
      <c r="AL34" s="14"/>
      <c r="AM34" s="5"/>
    </row>
    <row r="35" spans="1:43" ht="15" customHeight="1" x14ac:dyDescent="0.4">
      <c r="A35" s="14"/>
      <c r="B35" s="14"/>
      <c r="C35" s="14"/>
      <c r="D35" s="14"/>
      <c r="E35" s="14"/>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14"/>
      <c r="AL35" s="14"/>
      <c r="AM35" s="5"/>
    </row>
    <row r="36" spans="1:43" ht="21" customHeight="1" x14ac:dyDescent="0.4">
      <c r="A36" s="4" t="s">
        <v>27</v>
      </c>
      <c r="B36" s="14"/>
      <c r="C36" s="14"/>
      <c r="D36" s="14"/>
      <c r="E36" s="14"/>
      <c r="F36" s="14"/>
      <c r="G36" s="26"/>
      <c r="H36" s="26"/>
      <c r="I36" s="26"/>
      <c r="J36" s="26"/>
      <c r="K36" s="26"/>
      <c r="L36" s="26"/>
      <c r="M36" s="26"/>
      <c r="N36" s="26"/>
      <c r="O36" s="26"/>
      <c r="AM36" s="14"/>
      <c r="AN36" s="5"/>
    </row>
    <row r="37" spans="1:43" ht="24.95" customHeight="1" x14ac:dyDescent="0.4">
      <c r="A37" s="53"/>
      <c r="B37" s="53"/>
      <c r="C37" s="53"/>
      <c r="D37" s="27">
        <v>4</v>
      </c>
      <c r="E37" s="27">
        <v>5</v>
      </c>
      <c r="F37" s="67">
        <v>6</v>
      </c>
      <c r="G37" s="67"/>
      <c r="H37" s="67"/>
      <c r="I37" s="67">
        <v>7</v>
      </c>
      <c r="J37" s="67"/>
      <c r="K37" s="67"/>
      <c r="L37" s="67">
        <v>8</v>
      </c>
      <c r="M37" s="67"/>
      <c r="N37" s="67"/>
      <c r="O37" s="67">
        <v>9</v>
      </c>
      <c r="P37" s="67"/>
      <c r="Q37" s="67"/>
      <c r="R37" s="67">
        <v>10</v>
      </c>
      <c r="S37" s="67"/>
      <c r="T37" s="67"/>
      <c r="U37" s="67">
        <v>11</v>
      </c>
      <c r="V37" s="67"/>
      <c r="W37" s="67"/>
      <c r="X37" s="67">
        <v>12</v>
      </c>
      <c r="Y37" s="67"/>
      <c r="Z37" s="67"/>
      <c r="AA37" s="67">
        <v>1</v>
      </c>
      <c r="AB37" s="67"/>
      <c r="AC37" s="67"/>
      <c r="AD37" s="67">
        <v>2</v>
      </c>
      <c r="AE37" s="67"/>
      <c r="AF37" s="67"/>
      <c r="AG37" s="67">
        <v>3</v>
      </c>
      <c r="AH37" s="67"/>
      <c r="AI37" s="67"/>
      <c r="AJ37" s="53" t="s">
        <v>28</v>
      </c>
      <c r="AK37" s="53"/>
      <c r="AL37" s="28" t="s">
        <v>29</v>
      </c>
      <c r="AM37"/>
      <c r="AN37"/>
      <c r="AO37"/>
      <c r="AP37"/>
      <c r="AQ37"/>
    </row>
    <row r="38" spans="1:43" ht="18" customHeight="1" x14ac:dyDescent="0.4">
      <c r="A38" s="66" t="s">
        <v>30</v>
      </c>
      <c r="B38" s="66"/>
      <c r="C38" s="66"/>
      <c r="D38" s="20">
        <v>1400</v>
      </c>
      <c r="E38" s="20">
        <v>1310</v>
      </c>
      <c r="F38" s="63">
        <v>1400</v>
      </c>
      <c r="G38" s="63"/>
      <c r="H38" s="63"/>
      <c r="I38" s="63">
        <v>1470</v>
      </c>
      <c r="J38" s="63"/>
      <c r="K38" s="63"/>
      <c r="L38" s="63">
        <v>1470</v>
      </c>
      <c r="M38" s="63"/>
      <c r="N38" s="63"/>
      <c r="O38" s="63">
        <v>1330</v>
      </c>
      <c r="P38" s="63"/>
      <c r="Q38" s="63"/>
      <c r="R38" s="63">
        <v>1400</v>
      </c>
      <c r="S38" s="63"/>
      <c r="T38" s="63"/>
      <c r="U38" s="63">
        <v>1400</v>
      </c>
      <c r="V38" s="63"/>
      <c r="W38" s="63"/>
      <c r="X38" s="63">
        <v>1330</v>
      </c>
      <c r="Y38" s="63"/>
      <c r="Z38" s="63"/>
      <c r="AA38" s="63">
        <v>1330</v>
      </c>
      <c r="AB38" s="63"/>
      <c r="AC38" s="63"/>
      <c r="AD38" s="63">
        <v>1330</v>
      </c>
      <c r="AE38" s="63"/>
      <c r="AF38" s="63"/>
      <c r="AG38" s="63">
        <v>1400</v>
      </c>
      <c r="AH38" s="63"/>
      <c r="AI38" s="63"/>
      <c r="AJ38" s="46">
        <f>SUM(D38:AI38)</f>
        <v>16570</v>
      </c>
      <c r="AK38" s="46"/>
      <c r="AL38" s="64">
        <f>ROUNDUP(AJ38/AJ39,1)</f>
        <v>70</v>
      </c>
      <c r="AM38"/>
      <c r="AN38"/>
      <c r="AO38"/>
      <c r="AP38"/>
      <c r="AQ38"/>
    </row>
    <row r="39" spans="1:43" ht="18" customHeight="1" x14ac:dyDescent="0.4">
      <c r="A39" s="66" t="s">
        <v>31</v>
      </c>
      <c r="B39" s="66"/>
      <c r="C39" s="66"/>
      <c r="D39" s="20">
        <v>20</v>
      </c>
      <c r="E39" s="20">
        <v>19</v>
      </c>
      <c r="F39" s="63">
        <v>20</v>
      </c>
      <c r="G39" s="63"/>
      <c r="H39" s="63"/>
      <c r="I39" s="63">
        <v>21</v>
      </c>
      <c r="J39" s="63"/>
      <c r="K39" s="63"/>
      <c r="L39" s="63">
        <v>21</v>
      </c>
      <c r="M39" s="63"/>
      <c r="N39" s="63"/>
      <c r="O39" s="63">
        <v>19</v>
      </c>
      <c r="P39" s="63"/>
      <c r="Q39" s="63"/>
      <c r="R39" s="63">
        <v>20</v>
      </c>
      <c r="S39" s="63"/>
      <c r="T39" s="63"/>
      <c r="U39" s="63">
        <v>20</v>
      </c>
      <c r="V39" s="63"/>
      <c r="W39" s="63"/>
      <c r="X39" s="63">
        <v>19</v>
      </c>
      <c r="Y39" s="63"/>
      <c r="Z39" s="63"/>
      <c r="AA39" s="63">
        <v>19</v>
      </c>
      <c r="AB39" s="63"/>
      <c r="AC39" s="63"/>
      <c r="AD39" s="63">
        <v>19</v>
      </c>
      <c r="AE39" s="63"/>
      <c r="AF39" s="63"/>
      <c r="AG39" s="63">
        <v>20</v>
      </c>
      <c r="AH39" s="63"/>
      <c r="AI39" s="63"/>
      <c r="AJ39" s="46">
        <f>+SUM(D39:AI39)</f>
        <v>237</v>
      </c>
      <c r="AK39" s="46"/>
      <c r="AL39" s="65"/>
      <c r="AM39"/>
      <c r="AN39"/>
      <c r="AO39"/>
      <c r="AP39"/>
      <c r="AQ39"/>
    </row>
    <row r="40" spans="1:43" ht="5.0999999999999996" customHeight="1" x14ac:dyDescent="0.4">
      <c r="A40" s="29"/>
      <c r="B40" s="29"/>
      <c r="C40" s="29"/>
      <c r="D40"/>
      <c r="E40"/>
      <c r="F40"/>
      <c r="G40"/>
      <c r="H40"/>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30"/>
      <c r="AK40" s="26"/>
      <c r="AL40" s="14"/>
      <c r="AM40" s="14"/>
      <c r="AN40" s="5"/>
    </row>
    <row r="41" spans="1:43" ht="18" customHeight="1" x14ac:dyDescent="0.4">
      <c r="A41" s="4" t="s">
        <v>32</v>
      </c>
      <c r="B41" s="26"/>
      <c r="D41" s="26"/>
      <c r="E41" s="26"/>
      <c r="F41" s="26"/>
      <c r="G41" s="26"/>
      <c r="H41" s="26"/>
      <c r="I41"/>
      <c r="J41"/>
      <c r="K41"/>
      <c r="L41"/>
      <c r="M41"/>
      <c r="N41"/>
      <c r="O41" s="26"/>
      <c r="P41" s="26"/>
      <c r="Q41" s="26"/>
      <c r="R41" s="26"/>
      <c r="S41" s="26"/>
      <c r="T41" s="26"/>
      <c r="U41" s="26"/>
      <c r="V41" s="26"/>
      <c r="W41" s="14"/>
      <c r="X41" s="26"/>
      <c r="Y41" s="26"/>
      <c r="Z41" s="26"/>
      <c r="AA41" s="26"/>
      <c r="AB41" s="26"/>
      <c r="AC41" s="26"/>
      <c r="AD41" s="26"/>
      <c r="AE41" s="26"/>
      <c r="AF41" s="26"/>
      <c r="AG41" s="26"/>
      <c r="AH41" s="26"/>
      <c r="AI41" s="26"/>
      <c r="AJ41" s="30"/>
      <c r="AK41" s="26"/>
      <c r="AL41" s="14"/>
      <c r="AM41" s="14"/>
      <c r="AN41" s="5"/>
    </row>
    <row r="42" spans="1:43" ht="24.95" customHeight="1" x14ac:dyDescent="0.4">
      <c r="A42" s="53" t="s">
        <v>33</v>
      </c>
      <c r="B42" s="53"/>
      <c r="C42" s="49" t="s">
        <v>20</v>
      </c>
      <c r="D42" s="51"/>
      <c r="E42" s="59" t="s">
        <v>34</v>
      </c>
      <c r="F42" s="59"/>
      <c r="G42" s="59"/>
      <c r="H42" s="59"/>
      <c r="I42" s="47" t="s">
        <v>35</v>
      </c>
      <c r="J42" s="52"/>
      <c r="K42" s="52"/>
      <c r="L42" s="52"/>
      <c r="M42" s="52"/>
      <c r="N42" s="48"/>
      <c r="O42"/>
      <c r="P42"/>
      <c r="Q42"/>
      <c r="R42"/>
      <c r="S42"/>
      <c r="T42"/>
      <c r="U42"/>
      <c r="W42" s="14"/>
      <c r="X42" s="26"/>
      <c r="Y42" s="26"/>
      <c r="Z42" s="26"/>
      <c r="AA42" s="26"/>
      <c r="AB42" s="26"/>
      <c r="AC42" s="26"/>
      <c r="AD42" s="26"/>
      <c r="AE42" s="26"/>
      <c r="AF42" s="26"/>
      <c r="AG42" s="26"/>
      <c r="AH42" s="26"/>
      <c r="AI42" s="26"/>
      <c r="AJ42" s="30"/>
      <c r="AK42" s="26"/>
      <c r="AL42" s="14"/>
      <c r="AM42" s="14"/>
      <c r="AN42" s="5"/>
    </row>
    <row r="43" spans="1:43" ht="18" customHeight="1" x14ac:dyDescent="0.4">
      <c r="A43" s="59" t="s">
        <v>36</v>
      </c>
      <c r="B43" s="59"/>
      <c r="C43" s="60">
        <f>ROUNDDOWN(IF(AL38&lt;=60,1,1+ROUNDUP((AL38-60)/40,0)),1)</f>
        <v>2</v>
      </c>
      <c r="D43" s="61"/>
      <c r="E43" s="62">
        <f>ROUNDDOWN(AL38/6,1)</f>
        <v>11.6</v>
      </c>
      <c r="F43" s="62"/>
      <c r="G43" s="62"/>
      <c r="H43" s="62"/>
      <c r="I43" s="62">
        <f>ROUNDDOWN(AL38/15,1)</f>
        <v>4.5999999999999996</v>
      </c>
      <c r="J43" s="62"/>
      <c r="K43" s="62"/>
      <c r="L43" s="62"/>
      <c r="M43" s="62"/>
      <c r="N43" s="62"/>
      <c r="O43"/>
      <c r="P43"/>
      <c r="Q43"/>
      <c r="R43"/>
      <c r="S43"/>
      <c r="T43"/>
      <c r="U43"/>
      <c r="W43" s="14"/>
      <c r="X43" s="26"/>
      <c r="Y43" s="26"/>
      <c r="Z43" s="26"/>
      <c r="AA43" s="26"/>
      <c r="AB43" s="26"/>
      <c r="AC43" s="26"/>
      <c r="AD43" s="26"/>
      <c r="AE43" s="26"/>
      <c r="AF43" s="26"/>
      <c r="AG43" s="26"/>
      <c r="AH43" s="26"/>
      <c r="AI43" s="26"/>
      <c r="AJ43" s="30"/>
      <c r="AK43" s="26"/>
      <c r="AL43" s="14"/>
      <c r="AM43" s="14"/>
      <c r="AN43" s="5"/>
    </row>
    <row r="44" spans="1:43" ht="5.0999999999999996" customHeight="1" x14ac:dyDescent="0.4">
      <c r="A44" s="29"/>
      <c r="B44" s="29"/>
      <c r="C44" s="29"/>
      <c r="D44" s="29"/>
      <c r="E44" s="29"/>
      <c r="F44" s="29"/>
      <c r="G44" s="29"/>
      <c r="H44" s="29"/>
      <c r="I44" s="29"/>
      <c r="J44" s="26"/>
      <c r="K44" s="26"/>
      <c r="L44" s="26"/>
      <c r="M44" s="30"/>
      <c r="N44" s="26"/>
      <c r="O44" s="26"/>
      <c r="P44" s="26"/>
      <c r="Q44"/>
      <c r="W44" s="14"/>
      <c r="X44" s="26"/>
      <c r="Y44" s="26"/>
      <c r="Z44" s="26"/>
      <c r="AA44" s="26"/>
      <c r="AB44" s="26"/>
      <c r="AC44" s="26"/>
      <c r="AD44" s="26"/>
      <c r="AE44" s="26"/>
      <c r="AF44" s="26"/>
      <c r="AG44" s="26"/>
      <c r="AH44" s="26"/>
      <c r="AI44" s="26"/>
      <c r="AJ44" s="30"/>
      <c r="AK44" s="26"/>
      <c r="AL44" s="14"/>
      <c r="AM44" s="14"/>
      <c r="AN44" s="5"/>
    </row>
    <row r="45" spans="1:43" ht="21" customHeight="1" x14ac:dyDescent="0.4">
      <c r="A45" s="4" t="s">
        <v>37</v>
      </c>
      <c r="B45" s="8"/>
      <c r="C45" s="9"/>
      <c r="D45" s="9"/>
      <c r="E45" s="9"/>
      <c r="F45" s="9"/>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9"/>
      <c r="AM45" s="9"/>
      <c r="AN45" s="5"/>
    </row>
    <row r="46" spans="1:43" ht="24.95" customHeight="1" x14ac:dyDescent="0.4">
      <c r="A46" s="5"/>
      <c r="B46" s="14"/>
      <c r="C46" s="47" t="str">
        <f>IF(VLOOKUP($AK$1,[1]選択肢!$A$1:$J$31,C51,FALSE)=0,"-",VLOOKUP($AK$1,[1]選択肢!$A$1:$J$31,C51,FALSE))</f>
        <v>管理者</v>
      </c>
      <c r="D46" s="48"/>
      <c r="E46" s="57" t="str">
        <f>IF(VLOOKUP($AK$1,[1]選択肢!$A$1:$J$31,E51,FALSE)=0,"-",VLOOKUP($AK$1,[1]選択肢!$A$1:$J$31,E51,FALSE))</f>
        <v>サービス管理責任者</v>
      </c>
      <c r="F46" s="57"/>
      <c r="G46" s="57"/>
      <c r="H46" s="57"/>
      <c r="I46" s="47" t="str">
        <f>IF(VLOOKUP($AK$1,[1]選択肢!$A$1:$J$31,I51,FALSE)=0,"-",VLOOKUP($AK$1,[1]選択肢!$A$1:$J$31,I51,FALSE))</f>
        <v>就労支援員</v>
      </c>
      <c r="J46" s="52"/>
      <c r="K46" s="52"/>
      <c r="L46" s="52"/>
      <c r="M46" s="52"/>
      <c r="N46" s="48"/>
      <c r="O46" s="47" t="str">
        <f>IF(VLOOKUP($AK$1,[1]選択肢!$A$1:$J$31,O51,FALSE)=0,"-",VLOOKUP($AK$1,[1]選択肢!$A$1:$J$31,O51,FALSE))</f>
        <v>職業指導員</v>
      </c>
      <c r="P46" s="52"/>
      <c r="Q46" s="52"/>
      <c r="R46" s="52"/>
      <c r="S46" s="52"/>
      <c r="T46" s="48"/>
      <c r="U46" s="47" t="str">
        <f>IF(VLOOKUP($AK$1,[1]選択肢!$A$1:$J$31,U51,FALSE)=0,"-",VLOOKUP($AK$1,[1]選択肢!$A$1:$J$31,U51,FALSE))</f>
        <v>生活支援員</v>
      </c>
      <c r="V46" s="52"/>
      <c r="W46" s="52"/>
      <c r="X46" s="52"/>
      <c r="Y46" s="52"/>
      <c r="Z46" s="48"/>
      <c r="AA46" s="47" t="str">
        <f>IF(VLOOKUP($AK$1,[1]選択肢!$A$1:$J$31,AA51,FALSE)=0,"-",VLOOKUP($AK$1,[1]選択肢!$A$1:$J$31,AA51,FALSE))</f>
        <v>-</v>
      </c>
      <c r="AB46" s="52"/>
      <c r="AC46" s="52"/>
      <c r="AD46" s="52"/>
      <c r="AE46" s="52"/>
      <c r="AF46" s="48"/>
      <c r="AG46" s="57" t="str">
        <f>IF(VLOOKUP($AK$1,[1]選択肢!$A$1:$J$31,AG51,FALSE)=0,"-",VLOOKUP($AK$1,[1]選択肢!$A$1:$J$31,AG51,FALSE))</f>
        <v>-</v>
      </c>
      <c r="AH46" s="57"/>
      <c r="AI46" s="57"/>
      <c r="AJ46" s="57"/>
      <c r="AK46" s="57"/>
      <c r="AL46" s="57" t="str">
        <f>IF(VLOOKUP($AK$1,[1]選択肢!$A$1:$J$31,AL51,FALSE)=0,"-",VLOOKUP($AK$1,[1]選択肢!$A$1:$J$31,AL51,FALSE))</f>
        <v>-</v>
      </c>
      <c r="AM46" s="57"/>
      <c r="AN46" s="5"/>
    </row>
    <row r="47" spans="1:43" ht="18" customHeight="1" x14ac:dyDescent="0.4">
      <c r="A47" s="5"/>
      <c r="B47" s="14"/>
      <c r="C47" s="31" t="s">
        <v>38</v>
      </c>
      <c r="D47" s="31" t="s">
        <v>39</v>
      </c>
      <c r="E47" s="32" t="s">
        <v>38</v>
      </c>
      <c r="F47" s="58" t="s">
        <v>39</v>
      </c>
      <c r="G47" s="58"/>
      <c r="H47" s="58"/>
      <c r="I47" s="54" t="s">
        <v>38</v>
      </c>
      <c r="J47" s="55"/>
      <c r="K47" s="56"/>
      <c r="L47" s="54" t="s">
        <v>39</v>
      </c>
      <c r="M47" s="55"/>
      <c r="N47" s="56"/>
      <c r="O47" s="54" t="s">
        <v>38</v>
      </c>
      <c r="P47" s="55"/>
      <c r="Q47" s="56"/>
      <c r="R47" s="54" t="s">
        <v>39</v>
      </c>
      <c r="S47" s="55"/>
      <c r="T47" s="56"/>
      <c r="U47" s="54" t="s">
        <v>38</v>
      </c>
      <c r="V47" s="55"/>
      <c r="W47" s="56"/>
      <c r="X47" s="54" t="s">
        <v>39</v>
      </c>
      <c r="Y47" s="55"/>
      <c r="Z47" s="56"/>
      <c r="AA47" s="54" t="s">
        <v>38</v>
      </c>
      <c r="AB47" s="55"/>
      <c r="AC47" s="56"/>
      <c r="AD47" s="54" t="s">
        <v>39</v>
      </c>
      <c r="AE47" s="55"/>
      <c r="AF47" s="56"/>
      <c r="AG47" s="54" t="s">
        <v>38</v>
      </c>
      <c r="AH47" s="55"/>
      <c r="AI47" s="56"/>
      <c r="AJ47" s="54" t="s">
        <v>39</v>
      </c>
      <c r="AK47" s="56"/>
      <c r="AL47" s="32" t="s">
        <v>40</v>
      </c>
      <c r="AM47" s="32" t="s">
        <v>41</v>
      </c>
      <c r="AN47" s="5"/>
    </row>
    <row r="48" spans="1:43" ht="18" customHeight="1" x14ac:dyDescent="0.4">
      <c r="A48" s="5"/>
      <c r="B48" s="33" t="s">
        <v>42</v>
      </c>
      <c r="C48" s="32">
        <f>COUNTIFS($B$11:$B$30,C$46,$C$11:$C$30,"A",$D$11:$D$30,"*")</f>
        <v>0</v>
      </c>
      <c r="D48" s="32">
        <f>COUNTIFS($B$11:$B$30,C$46,$C$11:$C$30,"B",$D$11:$D$30,"*")</f>
        <v>0</v>
      </c>
      <c r="E48" s="32">
        <f>COUNTIFS($B$11:$B$30,E$46,$C$11:$C$30,"A",$D$11:$D$30,"*")</f>
        <v>0</v>
      </c>
      <c r="F48" s="54">
        <f>COUNTIFS($B$11:$B$30,E$46,$C$11:$C$30,"B",$D$11:$D$30,"*")</f>
        <v>0</v>
      </c>
      <c r="G48" s="55"/>
      <c r="H48" s="56"/>
      <c r="I48" s="54">
        <f>COUNTIFS($B$11:$B$30,I$46,$C$11:$C$30,"A",$D$11:$D$30,"*")</f>
        <v>0</v>
      </c>
      <c r="J48" s="55"/>
      <c r="K48" s="56"/>
      <c r="L48" s="54">
        <f>COUNTIFS($B$11:$B$30,I$46,$C$11:$C$30,"B",$D$11:$D$30,"*")</f>
        <v>0</v>
      </c>
      <c r="M48" s="55"/>
      <c r="N48" s="56"/>
      <c r="O48" s="54">
        <f>COUNTIFS($B$11:$B$30,O$46,$C$11:$C$30,"A",$D$11:$D$30,"*")</f>
        <v>0</v>
      </c>
      <c r="P48" s="55"/>
      <c r="Q48" s="56"/>
      <c r="R48" s="54">
        <f>COUNTIFS($B$11:$B$30,O$46,$C$11:$C$30,"B",$D$11:$D$30,"*")</f>
        <v>0</v>
      </c>
      <c r="S48" s="55"/>
      <c r="T48" s="56"/>
      <c r="U48" s="54">
        <f>COUNTIFS($B$11:$B$30,U$46,$C$11:$C$30,"A",$D$11:$D$30,"*")</f>
        <v>0</v>
      </c>
      <c r="V48" s="55"/>
      <c r="W48" s="56"/>
      <c r="X48" s="54">
        <f>COUNTIFS($B$11:$B$30,U$46,$C$11:$C$30,"B",$D$11:$D$30,"*")</f>
        <v>0</v>
      </c>
      <c r="Y48" s="55"/>
      <c r="Z48" s="56"/>
      <c r="AA48" s="54">
        <f>COUNTIFS($B$11:$B$30,AA$46,$C$11:$C$30,"A",$D$11:$D$30,"*")</f>
        <v>0</v>
      </c>
      <c r="AB48" s="55"/>
      <c r="AC48" s="56"/>
      <c r="AD48" s="54">
        <f>COUNTIFS($B$11:$B$30,AA$46,$C$11:$C$30,"B",$D$11:$D$30,"*")</f>
        <v>0</v>
      </c>
      <c r="AE48" s="55"/>
      <c r="AF48" s="56"/>
      <c r="AG48" s="54">
        <f>COUNTIFS($B$11:$B$30,AG$46,$C$11:$C$30,"A",$D$11:$D$30,"*")</f>
        <v>0</v>
      </c>
      <c r="AH48" s="55"/>
      <c r="AI48" s="56"/>
      <c r="AJ48" s="54">
        <f>COUNTIFS($B$11:$B$30,AG$46,$C$11:$C$30,"B",$D$11:$D$30,"*")</f>
        <v>0</v>
      </c>
      <c r="AK48" s="56"/>
      <c r="AL48" s="32">
        <f>COUNTIFS($B$11:$B$30,AL$46,$C$11:$C$30,"A",$D$11:$D$30,"*")</f>
        <v>0</v>
      </c>
      <c r="AM48" s="32">
        <f>COUNTIFS($B$11:$B$30,AL$46,$C$11:$C$30,"B",$D$11:$D$30,"*")</f>
        <v>0</v>
      </c>
      <c r="AN48" s="5"/>
    </row>
    <row r="49" spans="1:40" ht="18" customHeight="1" x14ac:dyDescent="0.4">
      <c r="A49" s="5"/>
      <c r="B49" s="28" t="s">
        <v>43</v>
      </c>
      <c r="C49" s="32">
        <f>COUNTIFS($B$11:$B$30,C$46,$C$11:$C$30,"C",$D$11:$D$30,"*")</f>
        <v>0</v>
      </c>
      <c r="D49" s="32">
        <f>COUNTIFS($B$11:$B$30,C$46,$C$11:$C$30,"D",$D$11:$D$30,"*")</f>
        <v>0</v>
      </c>
      <c r="E49" s="32">
        <f>COUNTIFS($B$11:$B$30,E$46,$C$11:$C$30,"C",$D$11:$D$30,"*")</f>
        <v>0</v>
      </c>
      <c r="F49" s="54">
        <f>COUNTIFS($B$11:$B$30,E$46,$C$11:$C$30,"D",$D$11:$D$30,"*")</f>
        <v>0</v>
      </c>
      <c r="G49" s="55"/>
      <c r="H49" s="56"/>
      <c r="I49" s="54">
        <f>COUNTIFS($B$11:$B$30,I$46,$C$11:$C$30,"C",$D$11:$D$30,"*")</f>
        <v>0</v>
      </c>
      <c r="J49" s="55"/>
      <c r="K49" s="56"/>
      <c r="L49" s="54">
        <f>COUNTIFS($B$11:$B$30,I$46,$C$11:$C$30,"D",$D$11:$D$30,"*")</f>
        <v>0</v>
      </c>
      <c r="M49" s="55"/>
      <c r="N49" s="56"/>
      <c r="O49" s="54">
        <f>COUNTIFS($B$11:$B$30,O$46,$C$11:$C$30,"C",$D$11:$D$30,"*")</f>
        <v>0</v>
      </c>
      <c r="P49" s="55"/>
      <c r="Q49" s="56"/>
      <c r="R49" s="54">
        <f>COUNTIFS($B$11:$B$30,O$46,$C$11:$C$30,"D",$D$11:$D$30,"*")</f>
        <v>0</v>
      </c>
      <c r="S49" s="55"/>
      <c r="T49" s="56"/>
      <c r="U49" s="54">
        <f>COUNTIFS($B$11:$B$30,U$46,$C$11:$C$30,"C",$D$11:$D$30,"*")</f>
        <v>0</v>
      </c>
      <c r="V49" s="55"/>
      <c r="W49" s="56"/>
      <c r="X49" s="54">
        <f>COUNTIFS($B$11:$B$30,U$46,$C$11:$C$30,"D",$D$11:$D$30,"*")</f>
        <v>0</v>
      </c>
      <c r="Y49" s="55"/>
      <c r="Z49" s="56"/>
      <c r="AA49" s="54">
        <f>COUNTIFS($B$11:$B$30,AA$46,$C$11:$C$30,"C",$D$11:$D$30,"*")</f>
        <v>0</v>
      </c>
      <c r="AB49" s="55"/>
      <c r="AC49" s="56"/>
      <c r="AD49" s="54">
        <f>COUNTIFS($B$11:$B$30,AA$46,$C$11:$C$30,"D",$D$11:$D$30,"*")</f>
        <v>0</v>
      </c>
      <c r="AE49" s="55"/>
      <c r="AF49" s="56"/>
      <c r="AG49" s="54">
        <f>COUNTIFS($B$11:$B$30,AG$46,$C$11:$C$30,"C",$D$11:$D$30,"*")</f>
        <v>0</v>
      </c>
      <c r="AH49" s="55"/>
      <c r="AI49" s="56"/>
      <c r="AJ49" s="54">
        <f>COUNTIFS($B$11:$B$30,AG$46,$C$11:$C$30,"D",$D$11:$D$30,"*")</f>
        <v>0</v>
      </c>
      <c r="AK49" s="56"/>
      <c r="AL49" s="32">
        <f>COUNTIFS($B$11:$B$30,AL$46,$C$11:$C$30,"C",$D$11:$D$30,"*")</f>
        <v>0</v>
      </c>
      <c r="AM49" s="32">
        <f>COUNTIFS($B$11:$B$30,AL$46,$C$11:$C$30,"D",$D$11:$D$30,"*")</f>
        <v>0</v>
      </c>
      <c r="AN49" s="5"/>
    </row>
    <row r="50" spans="1:40" ht="24.95" customHeight="1" x14ac:dyDescent="0.4">
      <c r="A50" s="5"/>
      <c r="B50" s="28" t="s">
        <v>44</v>
      </c>
      <c r="C50" s="47" t="e">
        <f>IF($AK$3="４週",SUMIFS($AJ$11:$AJ$30,$B$11:$B$30,C46)/4/$AH$5,IF($AK$3="歴月",SUMIFS($AJ$11:$AJ$30,$B$11:$B$30,C46)/$AL$5,"記載する期間を選択してください"))</f>
        <v>#DIV/0!</v>
      </c>
      <c r="D50" s="48"/>
      <c r="E50" s="47" t="e">
        <f>IF($AK$3="４週",SUMIFS($AJ$11:$AJ$30,$B$11:$B$30,E46)/4/$AH$5,IF($AK$3="歴月",SUMIFS($AJ$11:$AJ$30,$B$11:$B$30,E46)/$AL$5,"記載する期間を選択してください"))</f>
        <v>#DIV/0!</v>
      </c>
      <c r="F50" s="52"/>
      <c r="G50" s="52"/>
      <c r="H50" s="48"/>
      <c r="I50" s="47" t="e">
        <f>IF($AK$3="４週",SUMIFS($AJ$11:$AJ$30,$B$11:$B$30,I46)/4/$AH$5,IF($AK$3="歴月",SUMIFS($AJ$11:$AJ$30,$B$11:$B$30,I46)/$AL$5,"記載する期間を選択してください"))</f>
        <v>#DIV/0!</v>
      </c>
      <c r="J50" s="52"/>
      <c r="K50" s="52"/>
      <c r="L50" s="52"/>
      <c r="M50" s="52"/>
      <c r="N50" s="48"/>
      <c r="O50" s="47" t="e">
        <f>IF($AK$3="４週",SUMIFS($AJ$11:$AJ$30,$B$11:$B$30,O46)/4/$AH$5,IF($AK$3="歴月",SUMIFS($AJ$11:$AJ$30,$B$11:$B$30,O46)/$AL$5,"記載する期間を選択してください"))</f>
        <v>#DIV/0!</v>
      </c>
      <c r="P50" s="52"/>
      <c r="Q50" s="52"/>
      <c r="R50" s="52"/>
      <c r="S50" s="52"/>
      <c r="T50" s="48"/>
      <c r="U50" s="47" t="e">
        <f>IF($AK$3="４週",SUMIFS($AJ$11:$AJ$30,$B$11:$B$30,U46)/4/$AH$5,IF($AK$3="歴月",SUMIFS($AJ$11:$AJ$30,$B$11:$B$30,U46)/$AL$5,"記載する期間を選択してください"))</f>
        <v>#DIV/0!</v>
      </c>
      <c r="V50" s="52"/>
      <c r="W50" s="52"/>
      <c r="X50" s="52"/>
      <c r="Y50" s="52"/>
      <c r="Z50" s="48"/>
      <c r="AA50" s="47" t="e">
        <f>IF($AK$3="４週",SUMIFS($AJ$11:$AJ$30,$B$11:$B$30,AA46)/4/$AH$5,IF($AK$3="歴月",SUMIFS($AJ$11:$AJ$30,$B$11:$B$30,AA46)/$AL$5,"記載する期間を選択してください"))</f>
        <v>#DIV/0!</v>
      </c>
      <c r="AB50" s="52"/>
      <c r="AC50" s="52"/>
      <c r="AD50" s="52"/>
      <c r="AE50" s="52"/>
      <c r="AF50" s="48"/>
      <c r="AG50" s="47" t="e">
        <f>IF($AK$3="４週",SUMIFS($AJ$11:$AJ$30,$B$11:$B$30,AG46)/4/$AH$5,IF($AK$3="歴月",SUMIFS($AJ$11:$AJ$30,$B$11:$B$30,AG46)/$AL$5,"記載する期間を選択してください"))</f>
        <v>#DIV/0!</v>
      </c>
      <c r="AH50" s="52"/>
      <c r="AI50" s="52"/>
      <c r="AJ50" s="52"/>
      <c r="AK50" s="48"/>
      <c r="AL50" s="47" t="e">
        <f>IF($AK$3="４週",SUMIFS($AJ$11:$AJ$30,$B$11:$B$30,AL46)/4/$AH$5,IF($AK$3="歴月",SUMIFS($AJ$11:$AJ$30,$B$11:$B$30,AL46)/$AL$5,"記載する期間を選択してください"))</f>
        <v>#DIV/0!</v>
      </c>
      <c r="AM50" s="48"/>
      <c r="AN50" s="5"/>
    </row>
    <row r="51" spans="1:40" ht="5.0999999999999996" customHeight="1" x14ac:dyDescent="0.4">
      <c r="A51" s="5"/>
      <c r="B51" s="8"/>
      <c r="C51" s="34">
        <v>2</v>
      </c>
      <c r="D51" s="34"/>
      <c r="E51" s="34">
        <v>3</v>
      </c>
      <c r="F51" s="34"/>
      <c r="G51" s="34"/>
      <c r="H51" s="34"/>
      <c r="I51" s="34">
        <v>4</v>
      </c>
      <c r="J51" s="34"/>
      <c r="K51" s="34"/>
      <c r="L51" s="34"/>
      <c r="M51" s="34"/>
      <c r="N51" s="34"/>
      <c r="O51" s="34">
        <v>5</v>
      </c>
      <c r="P51" s="34"/>
      <c r="Q51" s="34"/>
      <c r="R51" s="34"/>
      <c r="S51" s="34"/>
      <c r="T51" s="34"/>
      <c r="U51" s="34">
        <v>6</v>
      </c>
      <c r="V51" s="34"/>
      <c r="W51" s="34"/>
      <c r="X51" s="34"/>
      <c r="Y51" s="34"/>
      <c r="Z51" s="34"/>
      <c r="AA51" s="34">
        <v>7</v>
      </c>
      <c r="AB51" s="34"/>
      <c r="AC51" s="34"/>
      <c r="AD51" s="34"/>
      <c r="AE51" s="34"/>
      <c r="AF51" s="34"/>
      <c r="AG51" s="34">
        <v>8</v>
      </c>
      <c r="AH51" s="34"/>
      <c r="AI51" s="34"/>
      <c r="AJ51" s="34"/>
      <c r="AK51" s="34"/>
      <c r="AL51" s="34">
        <v>9</v>
      </c>
      <c r="AM51" s="35"/>
      <c r="AN51" s="5"/>
    </row>
    <row r="52" spans="1:40" ht="15" customHeight="1" x14ac:dyDescent="0.4">
      <c r="A52" s="26" t="s">
        <v>45</v>
      </c>
      <c r="B52" s="36"/>
      <c r="C52" s="37"/>
      <c r="D52" s="37"/>
      <c r="E52" s="37"/>
      <c r="F52" s="38"/>
      <c r="G52" s="37"/>
      <c r="H52" s="34"/>
      <c r="I52" s="34"/>
      <c r="J52" s="34"/>
      <c r="K52" s="34"/>
      <c r="L52" s="34"/>
      <c r="M52" s="34"/>
      <c r="N52" s="34"/>
      <c r="O52" s="34"/>
      <c r="P52" s="34"/>
      <c r="Q52" s="34"/>
      <c r="R52" s="34">
        <v>6</v>
      </c>
      <c r="S52" s="34"/>
      <c r="T52" s="34"/>
      <c r="U52" s="34"/>
      <c r="V52" s="34"/>
      <c r="W52" s="34"/>
      <c r="X52" s="34">
        <v>7</v>
      </c>
      <c r="Y52" s="34"/>
      <c r="Z52" s="34"/>
      <c r="AA52" s="34"/>
      <c r="AB52" s="34"/>
      <c r="AC52" s="34"/>
      <c r="AD52" s="34">
        <v>8</v>
      </c>
      <c r="AE52" s="34"/>
      <c r="AF52" s="34"/>
      <c r="AG52" s="39"/>
      <c r="AH52" s="39"/>
      <c r="AI52" s="39"/>
      <c r="AJ52" s="39">
        <v>9</v>
      </c>
      <c r="AK52" s="40"/>
      <c r="AL52" s="40"/>
      <c r="AM52" s="5"/>
    </row>
    <row r="53" spans="1:40" s="26" customFormat="1" ht="15" customHeight="1" x14ac:dyDescent="0.4">
      <c r="A53" s="26" t="s">
        <v>46</v>
      </c>
      <c r="B53" s="29"/>
      <c r="C53" s="29"/>
      <c r="D53" s="29"/>
      <c r="E53" s="29"/>
      <c r="F53" s="29"/>
      <c r="G53" s="29"/>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row>
    <row r="54" spans="1:40" s="26" customFormat="1" ht="15" customHeight="1" x14ac:dyDescent="0.4">
      <c r="A54" s="26" t="s">
        <v>47</v>
      </c>
      <c r="B54" s="29"/>
      <c r="C54" s="29"/>
      <c r="D54" s="29"/>
      <c r="E54" s="29"/>
      <c r="F54" s="29"/>
      <c r="G54" s="29"/>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row>
    <row r="55" spans="1:40" s="26" customFormat="1" ht="15" customHeight="1" x14ac:dyDescent="0.4">
      <c r="A55" s="26" t="s">
        <v>48</v>
      </c>
      <c r="B55" s="29"/>
      <c r="C55" s="29"/>
      <c r="D55" s="29"/>
      <c r="E55" s="29"/>
      <c r="F55" s="29"/>
      <c r="G55" s="29"/>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row>
    <row r="56" spans="1:40" s="26" customFormat="1" ht="15" customHeight="1" x14ac:dyDescent="0.4">
      <c r="A56" s="26" t="s">
        <v>49</v>
      </c>
      <c r="B56" s="29"/>
      <c r="C56" s="29"/>
      <c r="D56" s="29"/>
      <c r="E56" s="29"/>
      <c r="F56" s="29"/>
      <c r="G56" s="29"/>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row>
    <row r="57" spans="1:40" ht="15" customHeight="1" x14ac:dyDescent="0.4">
      <c r="A57" s="26" t="s">
        <v>50</v>
      </c>
      <c r="B57" s="41"/>
      <c r="C57" s="26"/>
      <c r="D57" s="26"/>
      <c r="E57" s="26"/>
      <c r="F57" s="26"/>
      <c r="G57" s="26"/>
    </row>
    <row r="58" spans="1:40" ht="15" customHeight="1" x14ac:dyDescent="0.4">
      <c r="A58" s="26" t="s">
        <v>51</v>
      </c>
      <c r="B58" s="41"/>
      <c r="C58" s="26"/>
      <c r="D58" s="26"/>
      <c r="E58" s="26"/>
      <c r="F58" s="26"/>
      <c r="G58" s="26"/>
    </row>
    <row r="59" spans="1:40" ht="15" customHeight="1" x14ac:dyDescent="0.4">
      <c r="A59" s="26"/>
      <c r="B59" s="33" t="s">
        <v>52</v>
      </c>
      <c r="C59" s="53" t="s">
        <v>53</v>
      </c>
      <c r="D59" s="53"/>
      <c r="E59" s="53"/>
      <c r="F59" s="26"/>
      <c r="G59" s="26"/>
    </row>
    <row r="60" spans="1:40" ht="15" customHeight="1" x14ac:dyDescent="0.4">
      <c r="A60" s="26"/>
      <c r="B60" s="42" t="s">
        <v>21</v>
      </c>
      <c r="C60" s="46" t="s">
        <v>54</v>
      </c>
      <c r="D60" s="46"/>
      <c r="E60" s="46"/>
      <c r="F60" s="26"/>
      <c r="G60" s="26"/>
    </row>
    <row r="61" spans="1:40" ht="15" customHeight="1" x14ac:dyDescent="0.4">
      <c r="A61" s="26"/>
      <c r="B61" s="42" t="s">
        <v>22</v>
      </c>
      <c r="C61" s="46" t="s">
        <v>55</v>
      </c>
      <c r="D61" s="46"/>
      <c r="E61" s="46"/>
      <c r="F61" s="26"/>
      <c r="G61" s="26"/>
    </row>
    <row r="62" spans="1:40" ht="15" customHeight="1" x14ac:dyDescent="0.4">
      <c r="A62" s="26"/>
      <c r="B62" s="42" t="s">
        <v>23</v>
      </c>
      <c r="C62" s="46" t="s">
        <v>56</v>
      </c>
      <c r="D62" s="46"/>
      <c r="E62" s="46"/>
      <c r="F62" s="26"/>
      <c r="G62" s="26"/>
    </row>
    <row r="63" spans="1:40" ht="15" customHeight="1" x14ac:dyDescent="0.4">
      <c r="A63" s="26"/>
      <c r="B63" s="42" t="s">
        <v>24</v>
      </c>
      <c r="C63" s="46" t="s">
        <v>57</v>
      </c>
      <c r="D63" s="46"/>
      <c r="E63" s="46"/>
      <c r="F63" s="26"/>
      <c r="G63" s="26"/>
    </row>
    <row r="64" spans="1:40" ht="15" customHeight="1" x14ac:dyDescent="0.4">
      <c r="A64" s="26"/>
      <c r="B64" s="26" t="s">
        <v>58</v>
      </c>
      <c r="C64" s="26"/>
      <c r="D64" s="26"/>
      <c r="E64" s="26"/>
      <c r="F64" s="26"/>
      <c r="G64" s="26"/>
    </row>
    <row r="65" spans="1:7" ht="15" customHeight="1" x14ac:dyDescent="0.4">
      <c r="A65" s="26"/>
      <c r="B65" s="26" t="s">
        <v>59</v>
      </c>
      <c r="C65" s="26"/>
      <c r="D65" s="26"/>
      <c r="E65" s="26"/>
      <c r="F65" s="26"/>
      <c r="G65" s="26"/>
    </row>
    <row r="66" spans="1:7" ht="15" customHeight="1" x14ac:dyDescent="0.4">
      <c r="A66" s="26"/>
      <c r="B66" s="26" t="s">
        <v>60</v>
      </c>
      <c r="C66" s="26"/>
      <c r="D66" s="26"/>
      <c r="E66" s="26"/>
      <c r="F66" s="26"/>
      <c r="G66" s="26"/>
    </row>
    <row r="67" spans="1:7" ht="15" customHeight="1" x14ac:dyDescent="0.4">
      <c r="A67" s="26" t="s">
        <v>68</v>
      </c>
      <c r="B67" s="41"/>
      <c r="C67" s="26"/>
      <c r="D67" s="26"/>
      <c r="E67" s="26"/>
      <c r="F67" s="26"/>
      <c r="G67" s="26"/>
    </row>
    <row r="68" spans="1:7" ht="15" customHeight="1" x14ac:dyDescent="0.4">
      <c r="A68" s="26" t="s">
        <v>69</v>
      </c>
      <c r="B68" s="41"/>
      <c r="C68" s="26"/>
      <c r="D68" s="26"/>
      <c r="E68" s="26"/>
      <c r="F68" s="26"/>
      <c r="G68" s="26"/>
    </row>
    <row r="69" spans="1:7" ht="15" customHeight="1" x14ac:dyDescent="0.4">
      <c r="A69" s="26" t="s">
        <v>61</v>
      </c>
      <c r="B69" s="41"/>
      <c r="C69" s="26"/>
      <c r="D69" s="26"/>
      <c r="E69" s="26"/>
      <c r="F69" s="26"/>
      <c r="G69" s="26"/>
    </row>
    <row r="70" spans="1:7" ht="15" customHeight="1" x14ac:dyDescent="0.4">
      <c r="A70" s="26" t="s">
        <v>70</v>
      </c>
      <c r="B70" s="41"/>
      <c r="C70" s="26"/>
      <c r="D70" s="26"/>
      <c r="E70" s="26"/>
      <c r="F70" s="26"/>
      <c r="G70" s="26"/>
    </row>
    <row r="71" spans="1:7" ht="15" customHeight="1" x14ac:dyDescent="0.4">
      <c r="A71" s="26" t="s">
        <v>62</v>
      </c>
      <c r="B71" s="41"/>
      <c r="C71" s="26"/>
      <c r="D71" s="26"/>
      <c r="E71" s="26"/>
      <c r="F71" s="26"/>
      <c r="G71" s="26"/>
    </row>
    <row r="72" spans="1:7" ht="15" customHeight="1" x14ac:dyDescent="0.4">
      <c r="A72" s="26" t="s">
        <v>71</v>
      </c>
      <c r="B72" s="41"/>
      <c r="C72" s="26"/>
      <c r="D72" s="26"/>
      <c r="E72" s="26"/>
      <c r="F72" s="26"/>
      <c r="G72" s="26"/>
    </row>
    <row r="73" spans="1:7" ht="15" customHeight="1" x14ac:dyDescent="0.4">
      <c r="A73" s="26" t="s">
        <v>72</v>
      </c>
      <c r="B73" s="41"/>
      <c r="C73" s="26"/>
      <c r="D73" s="26"/>
      <c r="E73" s="26"/>
      <c r="F73" s="26"/>
      <c r="G73" s="26"/>
    </row>
    <row r="74" spans="1:7" ht="15" customHeight="1" x14ac:dyDescent="0.4">
      <c r="A74" s="26" t="s">
        <v>63</v>
      </c>
      <c r="B74" s="41"/>
      <c r="C74" s="26"/>
      <c r="D74" s="26"/>
      <c r="E74" s="26"/>
      <c r="F74" s="26"/>
      <c r="G74" s="26"/>
    </row>
    <row r="75" spans="1:7" ht="15" customHeight="1" x14ac:dyDescent="0.4">
      <c r="A75" s="26" t="s">
        <v>64</v>
      </c>
      <c r="B75" s="41"/>
      <c r="C75" s="26"/>
      <c r="D75" s="26"/>
      <c r="E75" s="26"/>
      <c r="F75" s="26"/>
      <c r="G75" s="26"/>
    </row>
    <row r="76" spans="1:7" ht="15" customHeight="1" x14ac:dyDescent="0.4">
      <c r="A76" s="26" t="s">
        <v>73</v>
      </c>
      <c r="B76" s="41"/>
      <c r="C76" s="26"/>
      <c r="D76" s="26"/>
      <c r="E76" s="26"/>
      <c r="F76" s="26"/>
      <c r="G76" s="26"/>
    </row>
  </sheetData>
  <mergeCells count="144">
    <mergeCell ref="A7:A10"/>
    <mergeCell ref="B7:B10"/>
    <mergeCell ref="C7:C10"/>
    <mergeCell ref="D7:D10"/>
    <mergeCell ref="E7:AI7"/>
    <mergeCell ref="AJ7:AJ10"/>
    <mergeCell ref="AK1:AN1"/>
    <mergeCell ref="M2:P2"/>
    <mergeCell ref="Q2:R2"/>
    <mergeCell ref="S2:T2"/>
    <mergeCell ref="U2:V2"/>
    <mergeCell ref="AK2:AN2"/>
    <mergeCell ref="AK7:AK10"/>
    <mergeCell ref="AL7:AM10"/>
    <mergeCell ref="E8:K8"/>
    <mergeCell ref="L8:R8"/>
    <mergeCell ref="S8:Y8"/>
    <mergeCell ref="Z8:AF8"/>
    <mergeCell ref="AG8:AI8"/>
    <mergeCell ref="AK3:AN3"/>
    <mergeCell ref="AK4:AN4"/>
    <mergeCell ref="AH5:AJ5"/>
    <mergeCell ref="AL17:AM17"/>
    <mergeCell ref="AL18:AM18"/>
    <mergeCell ref="AL19:AM19"/>
    <mergeCell ref="AL20:AM20"/>
    <mergeCell ref="AL21:AM21"/>
    <mergeCell ref="AL22:AM22"/>
    <mergeCell ref="AL11:AM11"/>
    <mergeCell ref="AL12:AM12"/>
    <mergeCell ref="AL13:AM13"/>
    <mergeCell ref="AL14:AM14"/>
    <mergeCell ref="AL15:AM15"/>
    <mergeCell ref="AL16:AM16"/>
    <mergeCell ref="AL29:AM29"/>
    <mergeCell ref="AL30:AM30"/>
    <mergeCell ref="AL31:AM32"/>
    <mergeCell ref="A37:C37"/>
    <mergeCell ref="F37:H37"/>
    <mergeCell ref="I37:K37"/>
    <mergeCell ref="L37:N37"/>
    <mergeCell ref="O37:Q37"/>
    <mergeCell ref="AL23:AM23"/>
    <mergeCell ref="AL24:AM24"/>
    <mergeCell ref="AL25:AM25"/>
    <mergeCell ref="AL26:AM26"/>
    <mergeCell ref="AL27:AM27"/>
    <mergeCell ref="AL28:AM28"/>
    <mergeCell ref="AL38:AL39"/>
    <mergeCell ref="A39:C39"/>
    <mergeCell ref="F39:H39"/>
    <mergeCell ref="I39:K39"/>
    <mergeCell ref="L39:N39"/>
    <mergeCell ref="O39:Q39"/>
    <mergeCell ref="R39:T39"/>
    <mergeCell ref="AJ37:AK37"/>
    <mergeCell ref="A38:C38"/>
    <mergeCell ref="F38:H38"/>
    <mergeCell ref="I38:K38"/>
    <mergeCell ref="L38:N38"/>
    <mergeCell ref="O38:Q38"/>
    <mergeCell ref="R38:T38"/>
    <mergeCell ref="U38:W38"/>
    <mergeCell ref="X38:Z38"/>
    <mergeCell ref="AA38:AC38"/>
    <mergeCell ref="R37:T37"/>
    <mergeCell ref="U37:W37"/>
    <mergeCell ref="X37:Z37"/>
    <mergeCell ref="AA37:AC37"/>
    <mergeCell ref="AD37:AF37"/>
    <mergeCell ref="AG37:AI37"/>
    <mergeCell ref="U39:W39"/>
    <mergeCell ref="X39:Z39"/>
    <mergeCell ref="AA39:AC39"/>
    <mergeCell ref="AD39:AF39"/>
    <mergeCell ref="AG39:AI39"/>
    <mergeCell ref="AJ39:AK39"/>
    <mergeCell ref="AD38:AF38"/>
    <mergeCell ref="AG38:AI38"/>
    <mergeCell ref="AJ38:AK38"/>
    <mergeCell ref="C46:D46"/>
    <mergeCell ref="E46:H46"/>
    <mergeCell ref="I46:N46"/>
    <mergeCell ref="O46:T46"/>
    <mergeCell ref="U46:Z46"/>
    <mergeCell ref="AA46:AF46"/>
    <mergeCell ref="A42:B42"/>
    <mergeCell ref="C42:D42"/>
    <mergeCell ref="E42:H42"/>
    <mergeCell ref="I42:N42"/>
    <mergeCell ref="A43:B43"/>
    <mergeCell ref="C43:D43"/>
    <mergeCell ref="E43:H43"/>
    <mergeCell ref="I43:N43"/>
    <mergeCell ref="AG46:AK46"/>
    <mergeCell ref="AL46:AM46"/>
    <mergeCell ref="F47:H47"/>
    <mergeCell ref="I47:K47"/>
    <mergeCell ref="L47:N47"/>
    <mergeCell ref="O47:Q47"/>
    <mergeCell ref="R47:T47"/>
    <mergeCell ref="U47:W47"/>
    <mergeCell ref="X47:Z47"/>
    <mergeCell ref="AA47:AC47"/>
    <mergeCell ref="F49:H49"/>
    <mergeCell ref="I49:K49"/>
    <mergeCell ref="L49:N49"/>
    <mergeCell ref="O49:Q49"/>
    <mergeCell ref="R49:T49"/>
    <mergeCell ref="U49:W49"/>
    <mergeCell ref="AD47:AF47"/>
    <mergeCell ref="AG47:AI47"/>
    <mergeCell ref="AJ47:AK47"/>
    <mergeCell ref="F48:H48"/>
    <mergeCell ref="I48:K48"/>
    <mergeCell ref="L48:N48"/>
    <mergeCell ref="O48:Q48"/>
    <mergeCell ref="R48:T48"/>
    <mergeCell ref="U48:W48"/>
    <mergeCell ref="X48:Z48"/>
    <mergeCell ref="C62:E62"/>
    <mergeCell ref="C63:E63"/>
    <mergeCell ref="C50:D50"/>
    <mergeCell ref="A31:D31"/>
    <mergeCell ref="A32:D32"/>
    <mergeCell ref="AA50:AF50"/>
    <mergeCell ref="AG50:AK50"/>
    <mergeCell ref="AL50:AM50"/>
    <mergeCell ref="C59:E59"/>
    <mergeCell ref="C60:E60"/>
    <mergeCell ref="C61:E61"/>
    <mergeCell ref="X49:Z49"/>
    <mergeCell ref="AA49:AC49"/>
    <mergeCell ref="AD49:AF49"/>
    <mergeCell ref="AG49:AI49"/>
    <mergeCell ref="AJ49:AK49"/>
    <mergeCell ref="E50:H50"/>
    <mergeCell ref="I50:N50"/>
    <mergeCell ref="O50:T50"/>
    <mergeCell ref="U50:Z50"/>
    <mergeCell ref="AA48:AC48"/>
    <mergeCell ref="AD48:AF48"/>
    <mergeCell ref="AG48:AI48"/>
    <mergeCell ref="AJ48:AK48"/>
  </mergeCells>
  <phoneticPr fontId="3"/>
  <dataValidations count="5">
    <dataValidation type="list" allowBlank="1" showInputMessage="1" showErrorMessage="1" sqref="AK3:AN3" xr:uid="{0ACC2F22-60AB-4978-9A09-42F2AB243680}">
      <formula1>"４週,歴月"</formula1>
    </dataValidation>
    <dataValidation type="list" allowBlank="1" showInputMessage="1" showErrorMessage="1" sqref="AK4:AN4" xr:uid="{6242B7E6-B548-4B9E-9250-6E8139C7BA03}">
      <formula1>"予定,実績"</formula1>
    </dataValidation>
    <dataValidation type="list" allowBlank="1" showInputMessage="1" showErrorMessage="1" sqref="C11:C30" xr:uid="{360F416D-2F51-4F77-B6F1-150F7BD5345A}">
      <formula1>"A,B,C,D"</formula1>
    </dataValidation>
    <dataValidation operator="greaterThanOrEqual" allowBlank="1" showInputMessage="1" showErrorMessage="1" sqref="I44 AJ38:AJ39 AL38 L40 L44 I40" xr:uid="{6C3CEDCC-ADB2-4A04-BDBC-7B514E486838}"/>
    <dataValidation type="whole" operator="greaterThanOrEqual" allowBlank="1" showInputMessage="1" showErrorMessage="1" sqref="I38:I39 D38:F39 AG38:AG39 AD38:AD39 AA38:AA39 X38:X39 U38:U39 R38:R39 O38:O39 L38:L39" xr:uid="{9D809CAB-48E2-4008-9E0D-0D4373702E78}">
      <formula1>0</formula1>
    </dataValidation>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FD7B0-FE7A-415C-81B4-ED95B3138E4D}">
  <dimension ref="A1:AQ77"/>
  <sheetViews>
    <sheetView showGridLines="0" view="pageBreakPreview" zoomScaleNormal="100" zoomScaleSheetLayoutView="100" workbookViewId="0">
      <selection activeCell="AP12" sqref="AP12"/>
    </sheetView>
  </sheetViews>
  <sheetFormatPr defaultColWidth="8.25" defaultRowHeight="21" customHeight="1" x14ac:dyDescent="0.4"/>
  <cols>
    <col min="1" max="1" width="2.625" style="8" customWidth="1"/>
    <col min="2" max="2" width="15" style="2" customWidth="1"/>
    <col min="3" max="3" width="6.625" style="8" customWidth="1"/>
    <col min="4" max="4" width="13.375" style="8" customWidth="1"/>
    <col min="5" max="5" width="7.625" style="8" customWidth="1"/>
    <col min="6" max="35" width="2.625" style="8" customWidth="1"/>
    <col min="36" max="36" width="7" style="8" customWidth="1"/>
    <col min="37" max="37" width="6.625" style="8" customWidth="1"/>
    <col min="38" max="39" width="7.625" style="8" customWidth="1"/>
    <col min="40" max="40" width="5.625" style="8" customWidth="1"/>
    <col min="41" max="16384" width="8.25" style="8"/>
  </cols>
  <sheetData>
    <row r="1" spans="1:40" ht="20.100000000000001" customHeight="1" x14ac:dyDescent="0.4">
      <c r="A1" s="1" t="s">
        <v>0</v>
      </c>
      <c r="C1" s="3"/>
      <c r="D1" s="3"/>
      <c r="E1" s="3"/>
      <c r="F1" s="3"/>
      <c r="G1" s="3"/>
      <c r="H1" s="3"/>
      <c r="I1" s="3"/>
      <c r="J1" s="3"/>
      <c r="K1" s="3"/>
      <c r="L1" s="3"/>
      <c r="M1" s="3"/>
      <c r="N1" s="3"/>
      <c r="O1" s="3"/>
      <c r="P1" s="3"/>
      <c r="Q1" s="3"/>
      <c r="R1" s="3"/>
      <c r="S1" s="3"/>
      <c r="T1" s="3"/>
      <c r="U1" s="3"/>
      <c r="V1" s="3"/>
      <c r="W1" s="3"/>
      <c r="X1" s="4"/>
      <c r="Y1" s="4"/>
      <c r="Z1" s="5"/>
      <c r="AA1" s="5"/>
      <c r="AB1" s="5"/>
      <c r="AC1" s="5"/>
      <c r="AD1" s="6"/>
      <c r="AE1" s="6"/>
      <c r="AF1" s="6"/>
      <c r="AG1" s="6"/>
      <c r="AH1" s="6"/>
      <c r="AI1" s="7" t="s">
        <v>1</v>
      </c>
      <c r="AJ1" s="7"/>
      <c r="AK1" s="82" t="s">
        <v>65</v>
      </c>
      <c r="AL1" s="82"/>
      <c r="AM1" s="82"/>
      <c r="AN1" s="82"/>
    </row>
    <row r="2" spans="1:40" ht="18" customHeight="1" x14ac:dyDescent="0.4">
      <c r="A2" s="5"/>
      <c r="B2" s="9"/>
      <c r="C2" s="9"/>
      <c r="D2" s="9"/>
      <c r="E2" s="9"/>
      <c r="F2" s="9"/>
      <c r="G2" s="9"/>
      <c r="H2" s="9"/>
      <c r="I2" s="9"/>
      <c r="J2" s="9"/>
      <c r="K2" s="9"/>
      <c r="L2" s="9"/>
      <c r="M2" s="78">
        <v>2025</v>
      </c>
      <c r="N2" s="78"/>
      <c r="O2" s="78"/>
      <c r="P2" s="78"/>
      <c r="Q2" s="79" t="s">
        <v>3</v>
      </c>
      <c r="R2" s="79"/>
      <c r="S2" s="78">
        <v>5</v>
      </c>
      <c r="T2" s="78"/>
      <c r="U2" s="79" t="s">
        <v>4</v>
      </c>
      <c r="V2" s="79"/>
      <c r="W2" s="9"/>
      <c r="X2" s="9"/>
      <c r="Y2" s="9"/>
      <c r="Z2" s="5"/>
      <c r="AA2" s="5"/>
      <c r="AC2" s="7"/>
      <c r="AD2" s="9"/>
      <c r="AE2" s="9"/>
      <c r="AF2" s="9"/>
      <c r="AG2" s="9"/>
      <c r="AH2" s="9"/>
      <c r="AI2" s="7" t="s">
        <v>5</v>
      </c>
      <c r="AJ2" s="7"/>
      <c r="AK2" s="80"/>
      <c r="AL2" s="80"/>
      <c r="AM2" s="80"/>
      <c r="AN2" s="80"/>
    </row>
    <row r="3" spans="1:40" ht="18" customHeight="1" x14ac:dyDescent="0.4">
      <c r="A3" s="10"/>
      <c r="B3" s="10"/>
      <c r="C3" s="10"/>
      <c r="D3" s="10"/>
      <c r="E3" s="10"/>
      <c r="F3" s="10"/>
      <c r="G3" s="10"/>
      <c r="H3" s="10"/>
      <c r="I3" s="10"/>
      <c r="J3" s="10"/>
      <c r="K3" s="10"/>
      <c r="L3" s="10"/>
      <c r="M3" s="10"/>
      <c r="N3" s="10"/>
      <c r="O3" s="10"/>
      <c r="P3" s="10"/>
      <c r="Q3" s="10"/>
      <c r="R3" s="10"/>
      <c r="S3" s="10"/>
      <c r="T3" s="10"/>
      <c r="U3" s="10"/>
      <c r="V3" s="10"/>
      <c r="W3" s="10"/>
      <c r="Y3" s="11"/>
      <c r="Z3" s="11"/>
      <c r="AA3" s="11"/>
      <c r="AB3" s="5"/>
      <c r="AC3" s="11"/>
      <c r="AD3" s="11"/>
      <c r="AE3" s="11"/>
      <c r="AF3" s="11"/>
      <c r="AG3" s="11"/>
      <c r="AH3" s="11"/>
      <c r="AI3" s="12" t="s">
        <v>6</v>
      </c>
      <c r="AJ3" s="7"/>
      <c r="AK3" s="71" t="s">
        <v>7</v>
      </c>
      <c r="AL3" s="71"/>
      <c r="AM3" s="71"/>
      <c r="AN3" s="71"/>
    </row>
    <row r="4" spans="1:40" ht="18" customHeight="1" x14ac:dyDescent="0.4">
      <c r="A4" s="10"/>
      <c r="B4" s="10"/>
      <c r="C4" s="43"/>
      <c r="D4" s="44"/>
      <c r="E4" s="10" t="s">
        <v>79</v>
      </c>
      <c r="F4" s="10"/>
      <c r="G4" s="10"/>
      <c r="H4" s="10"/>
      <c r="I4" s="10"/>
      <c r="J4" s="10"/>
      <c r="K4" s="10"/>
      <c r="L4" s="10"/>
      <c r="M4" s="10"/>
      <c r="N4" s="10"/>
      <c r="O4" s="10"/>
      <c r="P4" s="10"/>
      <c r="Q4" s="10"/>
      <c r="R4" s="10"/>
      <c r="S4" s="10"/>
      <c r="T4" s="10"/>
      <c r="U4" s="10"/>
      <c r="V4" s="10"/>
      <c r="W4" s="10"/>
      <c r="Y4" s="11"/>
      <c r="Z4" s="11"/>
      <c r="AA4" s="11"/>
      <c r="AB4" s="5"/>
      <c r="AC4" s="11"/>
      <c r="AD4" s="11"/>
      <c r="AE4" s="11"/>
      <c r="AF4" s="11"/>
      <c r="AG4" s="11"/>
      <c r="AH4" s="11"/>
      <c r="AI4" s="12" t="s">
        <v>8</v>
      </c>
      <c r="AJ4" s="7"/>
      <c r="AK4" s="71"/>
      <c r="AL4" s="71"/>
      <c r="AM4" s="71"/>
      <c r="AN4" s="71"/>
    </row>
    <row r="5" spans="1:40" ht="18" customHeight="1" x14ac:dyDescent="0.4">
      <c r="A5" s="10"/>
      <c r="B5" s="10"/>
      <c r="C5" s="10"/>
      <c r="D5" s="45"/>
      <c r="E5" s="10" t="s">
        <v>80</v>
      </c>
      <c r="F5" s="10"/>
      <c r="G5" s="10"/>
      <c r="H5" s="10"/>
      <c r="I5" s="10"/>
      <c r="J5" s="10"/>
      <c r="K5" s="10"/>
      <c r="L5" s="10"/>
      <c r="M5" s="10"/>
      <c r="N5" s="10"/>
      <c r="O5" s="10"/>
      <c r="P5" s="10"/>
      <c r="Q5" s="10"/>
      <c r="R5" s="10"/>
      <c r="S5" s="10"/>
      <c r="U5" s="10"/>
      <c r="V5" s="10"/>
      <c r="W5" s="10"/>
      <c r="Y5" s="11"/>
      <c r="Z5" s="11"/>
      <c r="AA5" s="11"/>
      <c r="AB5" s="5"/>
      <c r="AC5" s="11"/>
      <c r="AD5" s="11"/>
      <c r="AE5" s="11"/>
      <c r="AF5" s="11"/>
      <c r="AG5" s="12" t="s">
        <v>9</v>
      </c>
      <c r="AH5" s="72">
        <v>40</v>
      </c>
      <c r="AI5" s="72"/>
      <c r="AJ5" s="72"/>
      <c r="AK5" s="11" t="s">
        <v>10</v>
      </c>
      <c r="AL5" s="13">
        <v>160</v>
      </c>
      <c r="AM5" s="11" t="s">
        <v>11</v>
      </c>
      <c r="AN5" s="5"/>
    </row>
    <row r="6" spans="1:40" ht="9.9499999999999993" customHeight="1" x14ac:dyDescent="0.4">
      <c r="A6" s="5"/>
      <c r="B6" s="14"/>
      <c r="C6" s="14"/>
      <c r="D6" s="14"/>
      <c r="E6" s="14"/>
      <c r="F6" s="14"/>
      <c r="G6" s="14"/>
      <c r="H6" s="14"/>
      <c r="I6" s="14"/>
      <c r="J6" s="14"/>
      <c r="K6" s="14"/>
      <c r="L6" s="14"/>
      <c r="M6" s="14"/>
      <c r="N6" s="14"/>
      <c r="O6" s="14"/>
      <c r="P6" s="14"/>
      <c r="Q6" s="14"/>
      <c r="R6" s="14"/>
      <c r="S6" s="14"/>
      <c r="T6" s="14"/>
      <c r="U6" s="14"/>
      <c r="V6" s="14"/>
      <c r="W6" s="14"/>
      <c r="X6" s="9"/>
      <c r="Y6" s="9"/>
      <c r="Z6" s="9"/>
      <c r="AA6" s="9"/>
      <c r="AB6" s="9"/>
      <c r="AC6" s="9"/>
      <c r="AD6" s="9"/>
      <c r="AE6" s="9"/>
      <c r="AF6" s="9"/>
      <c r="AG6" s="9"/>
      <c r="AH6" s="9"/>
      <c r="AI6" s="9"/>
      <c r="AJ6" s="9"/>
      <c r="AK6" s="9"/>
      <c r="AL6" s="9"/>
      <c r="AM6" s="5"/>
      <c r="AN6" s="5"/>
    </row>
    <row r="7" spans="1:40" ht="15" customHeight="1" x14ac:dyDescent="0.4">
      <c r="A7" s="69" t="s">
        <v>12</v>
      </c>
      <c r="B7" s="53" t="s">
        <v>13</v>
      </c>
      <c r="C7" s="73" t="s">
        <v>14</v>
      </c>
      <c r="D7" s="49" t="s">
        <v>74</v>
      </c>
      <c r="E7" s="76" t="s">
        <v>75</v>
      </c>
      <c r="F7" s="76"/>
      <c r="G7" s="76"/>
      <c r="H7" s="76"/>
      <c r="I7" s="76"/>
      <c r="J7" s="76"/>
      <c r="K7" s="76"/>
      <c r="L7" s="76"/>
      <c r="M7" s="76"/>
      <c r="N7" s="76"/>
      <c r="O7" s="76"/>
      <c r="P7" s="76"/>
      <c r="Q7" s="76"/>
      <c r="R7" s="76"/>
      <c r="S7" s="76"/>
      <c r="T7" s="76"/>
      <c r="U7" s="76"/>
      <c r="V7" s="76"/>
      <c r="W7" s="76"/>
      <c r="X7" s="76"/>
      <c r="Y7" s="76"/>
      <c r="Z7" s="76"/>
      <c r="AA7" s="76"/>
      <c r="AB7" s="76"/>
      <c r="AC7" s="76"/>
      <c r="AD7" s="76"/>
      <c r="AE7" s="76"/>
      <c r="AF7" s="76"/>
      <c r="AG7" s="76"/>
      <c r="AH7" s="76"/>
      <c r="AI7" s="76"/>
      <c r="AJ7" s="77" t="s">
        <v>76</v>
      </c>
      <c r="AK7" s="59" t="s">
        <v>77</v>
      </c>
      <c r="AL7" s="70" t="s">
        <v>78</v>
      </c>
      <c r="AM7" s="70"/>
    </row>
    <row r="8" spans="1:40" ht="15" customHeight="1" x14ac:dyDescent="0.4">
      <c r="A8" s="69"/>
      <c r="B8" s="53"/>
      <c r="C8" s="74"/>
      <c r="D8" s="49"/>
      <c r="E8" s="53" t="s">
        <v>15</v>
      </c>
      <c r="F8" s="53"/>
      <c r="G8" s="53"/>
      <c r="H8" s="53"/>
      <c r="I8" s="53"/>
      <c r="J8" s="53"/>
      <c r="K8" s="53"/>
      <c r="L8" s="53" t="s">
        <v>16</v>
      </c>
      <c r="M8" s="53"/>
      <c r="N8" s="53"/>
      <c r="O8" s="53"/>
      <c r="P8" s="53"/>
      <c r="Q8" s="53"/>
      <c r="R8" s="53"/>
      <c r="S8" s="53" t="s">
        <v>17</v>
      </c>
      <c r="T8" s="53"/>
      <c r="U8" s="53"/>
      <c r="V8" s="53"/>
      <c r="W8" s="53"/>
      <c r="X8" s="53"/>
      <c r="Y8" s="53"/>
      <c r="Z8" s="53" t="s">
        <v>18</v>
      </c>
      <c r="AA8" s="53"/>
      <c r="AB8" s="53"/>
      <c r="AC8" s="53"/>
      <c r="AD8" s="53"/>
      <c r="AE8" s="53"/>
      <c r="AF8" s="53"/>
      <c r="AG8" s="53" t="s">
        <v>19</v>
      </c>
      <c r="AH8" s="53"/>
      <c r="AI8" s="53"/>
      <c r="AJ8" s="77"/>
      <c r="AK8" s="59"/>
      <c r="AL8" s="70"/>
      <c r="AM8" s="70"/>
    </row>
    <row r="9" spans="1:40" ht="15" customHeight="1" x14ac:dyDescent="0.4">
      <c r="A9" s="69"/>
      <c r="B9" s="53"/>
      <c r="C9" s="74"/>
      <c r="D9" s="49"/>
      <c r="E9" s="15">
        <f>DATE($M$2,$S$2,1)</f>
        <v>45778</v>
      </c>
      <c r="F9" s="15">
        <f>DATE($M$2,$S$2,2)</f>
        <v>45779</v>
      </c>
      <c r="G9" s="15">
        <f>DATE($M$2,$S$2,3)</f>
        <v>45780</v>
      </c>
      <c r="H9" s="15">
        <f>DATE($M$2,$S$2,4)</f>
        <v>45781</v>
      </c>
      <c r="I9" s="15">
        <f>DATE($M$2,$S$2,5)</f>
        <v>45782</v>
      </c>
      <c r="J9" s="15">
        <f>DATE($M$2,$S$2,6)</f>
        <v>45783</v>
      </c>
      <c r="K9" s="15">
        <f>DATE($M$2,$S$2,7)</f>
        <v>45784</v>
      </c>
      <c r="L9" s="15">
        <f>DATE($M$2,$S$2,8)</f>
        <v>45785</v>
      </c>
      <c r="M9" s="15">
        <f>DATE($M$2,$S$2,9)</f>
        <v>45786</v>
      </c>
      <c r="N9" s="15">
        <f>DATE($M$2,$S$2,10)</f>
        <v>45787</v>
      </c>
      <c r="O9" s="15">
        <f>DATE($M$2,$S$2,11)</f>
        <v>45788</v>
      </c>
      <c r="P9" s="15">
        <f>DATE($M$2,$S$2,12)</f>
        <v>45789</v>
      </c>
      <c r="Q9" s="15">
        <f>DATE($M$2,$S$2,13)</f>
        <v>45790</v>
      </c>
      <c r="R9" s="15">
        <f>DATE($M$2,$S$2,14)</f>
        <v>45791</v>
      </c>
      <c r="S9" s="15">
        <f>DATE($M$2,$S$2,15)</f>
        <v>45792</v>
      </c>
      <c r="T9" s="15">
        <f>DATE($M$2,$S$2,16)</f>
        <v>45793</v>
      </c>
      <c r="U9" s="15">
        <f>DATE($M$2,$S$2,17)</f>
        <v>45794</v>
      </c>
      <c r="V9" s="15">
        <f>DATE($M$2,$S$2,18)</f>
        <v>45795</v>
      </c>
      <c r="W9" s="15">
        <f>DATE($M$2,$S$2,19)</f>
        <v>45796</v>
      </c>
      <c r="X9" s="15">
        <f>DATE($M$2,$S$2,20)</f>
        <v>45797</v>
      </c>
      <c r="Y9" s="15">
        <f>DATE($M$2,$S$2,21)</f>
        <v>45798</v>
      </c>
      <c r="Z9" s="15">
        <f>DATE($M$2,$S$2,22)</f>
        <v>45799</v>
      </c>
      <c r="AA9" s="15">
        <f>DATE($M$2,$S$2,23)</f>
        <v>45800</v>
      </c>
      <c r="AB9" s="15">
        <f>DATE($M$2,$S$2,24)</f>
        <v>45801</v>
      </c>
      <c r="AC9" s="15">
        <f>DATE($M$2,$S$2,25)</f>
        <v>45802</v>
      </c>
      <c r="AD9" s="15">
        <f>DATE($M$2,$S$2,26)</f>
        <v>45803</v>
      </c>
      <c r="AE9" s="15">
        <f>DATE($M$2,$S$2,27)</f>
        <v>45804</v>
      </c>
      <c r="AF9" s="15">
        <f>DATE($M$2,$S$2,28)</f>
        <v>45805</v>
      </c>
      <c r="AG9" s="15">
        <f>IF(DAY(EOMONTH(E9,0))&lt;29,"",DATE($M$2,$S$2,29))</f>
        <v>45806</v>
      </c>
      <c r="AH9" s="15">
        <f>IF(DAY(EOMONTH(E9,0))&lt;30,"",DATE($M$2,$S$2,30))</f>
        <v>45807</v>
      </c>
      <c r="AI9" s="15">
        <f>IF(DAY(EOMONTH(E9,0))&lt;31,"",DATE($M$2,$S$2,31))</f>
        <v>45808</v>
      </c>
      <c r="AJ9" s="77"/>
      <c r="AK9" s="59"/>
      <c r="AL9" s="70"/>
      <c r="AM9" s="70"/>
    </row>
    <row r="10" spans="1:40" ht="15" customHeight="1" x14ac:dyDescent="0.4">
      <c r="A10" s="69"/>
      <c r="B10" s="53"/>
      <c r="C10" s="75"/>
      <c r="D10" s="49"/>
      <c r="E10" s="16">
        <f>DATE($M$2,$S$2,1)</f>
        <v>45778</v>
      </c>
      <c r="F10" s="16">
        <f>DATE($M$2,$S$2,2)</f>
        <v>45779</v>
      </c>
      <c r="G10" s="16">
        <f>DATE($M$2,$S$2,3)</f>
        <v>45780</v>
      </c>
      <c r="H10" s="16">
        <f>DATE($M$2,$S$2,4)</f>
        <v>45781</v>
      </c>
      <c r="I10" s="16">
        <f>DATE($M$2,$S$2,5)</f>
        <v>45782</v>
      </c>
      <c r="J10" s="16">
        <f>DATE($M$2,$S$2,6)</f>
        <v>45783</v>
      </c>
      <c r="K10" s="16">
        <f>DATE($M$2,$S$2,7)</f>
        <v>45784</v>
      </c>
      <c r="L10" s="16">
        <f>DATE($M$2,$S$2,8)</f>
        <v>45785</v>
      </c>
      <c r="M10" s="16">
        <f>DATE($M$2,$S$2,9)</f>
        <v>45786</v>
      </c>
      <c r="N10" s="16">
        <f>DATE($M$2,$S$2,10)</f>
        <v>45787</v>
      </c>
      <c r="O10" s="16">
        <f>DATE($M$2,$S$2,11)</f>
        <v>45788</v>
      </c>
      <c r="P10" s="16">
        <f>DATE($M$2,$S$2,12)</f>
        <v>45789</v>
      </c>
      <c r="Q10" s="16">
        <f>DATE($M$2,$S$2,13)</f>
        <v>45790</v>
      </c>
      <c r="R10" s="16">
        <f>DATE($M$2,$S$2,14)</f>
        <v>45791</v>
      </c>
      <c r="S10" s="16">
        <f>DATE($M$2,$S$2,15)</f>
        <v>45792</v>
      </c>
      <c r="T10" s="16">
        <f>DATE($M$2,$S$2,16)</f>
        <v>45793</v>
      </c>
      <c r="U10" s="16">
        <f>DATE($M$2,$S$2,17)</f>
        <v>45794</v>
      </c>
      <c r="V10" s="16">
        <f>DATE($M$2,$S$2,18)</f>
        <v>45795</v>
      </c>
      <c r="W10" s="16">
        <f>DATE($M$2,$S$2,19)</f>
        <v>45796</v>
      </c>
      <c r="X10" s="16">
        <f>DATE($M$2,$S$2,20)</f>
        <v>45797</v>
      </c>
      <c r="Y10" s="16">
        <f>DATE($M$2,$S$2,21)</f>
        <v>45798</v>
      </c>
      <c r="Z10" s="16">
        <f>DATE($M$2,$S$2,22)</f>
        <v>45799</v>
      </c>
      <c r="AA10" s="16">
        <f>DATE($M$2,$S$2,23)</f>
        <v>45800</v>
      </c>
      <c r="AB10" s="16">
        <f>DATE($M$2,$S$2,24)</f>
        <v>45801</v>
      </c>
      <c r="AC10" s="16">
        <f>DATE($M$2,$S$2,25)</f>
        <v>45802</v>
      </c>
      <c r="AD10" s="16">
        <f>DATE($M$2,$S$2,26)</f>
        <v>45803</v>
      </c>
      <c r="AE10" s="16">
        <f>DATE($M$2,$S$2,27)</f>
        <v>45804</v>
      </c>
      <c r="AF10" s="16">
        <f>DATE($M$2,$S$2,28)</f>
        <v>45805</v>
      </c>
      <c r="AG10" s="16">
        <f>IF(DAY(EOMONTH(E10,0))&lt;29,"",DATE($M$2,$S$2,29))</f>
        <v>45806</v>
      </c>
      <c r="AH10" s="16">
        <f>IF(DAY(EOMONTH(E10,0))&lt;30,"",DATE($M$2,$S$2,30))</f>
        <v>45807</v>
      </c>
      <c r="AI10" s="16">
        <f>IF(DAY(EOMONTH(E10,0))&lt;31,"",DATE($M$2,$S$2,31))</f>
        <v>45808</v>
      </c>
      <c r="AJ10" s="77"/>
      <c r="AK10" s="59"/>
      <c r="AL10" s="70"/>
      <c r="AM10" s="70"/>
    </row>
    <row r="11" spans="1:40" ht="18" customHeight="1" x14ac:dyDescent="0.4">
      <c r="A11" s="17">
        <v>1</v>
      </c>
      <c r="B11" s="81"/>
      <c r="C11" s="18" t="s">
        <v>21</v>
      </c>
      <c r="D11" s="19" t="s">
        <v>21</v>
      </c>
      <c r="E11" s="20">
        <v>8</v>
      </c>
      <c r="F11" s="20">
        <v>8</v>
      </c>
      <c r="G11" s="20"/>
      <c r="H11" s="20">
        <v>8</v>
      </c>
      <c r="I11" s="20">
        <v>8</v>
      </c>
      <c r="J11" s="20">
        <v>8</v>
      </c>
      <c r="K11" s="20"/>
      <c r="L11" s="20">
        <v>8</v>
      </c>
      <c r="M11" s="20">
        <v>8</v>
      </c>
      <c r="N11" s="20"/>
      <c r="O11" s="20">
        <v>8</v>
      </c>
      <c r="P11" s="20">
        <v>8</v>
      </c>
      <c r="Q11" s="20">
        <v>8</v>
      </c>
      <c r="R11" s="20"/>
      <c r="S11" s="20">
        <v>8</v>
      </c>
      <c r="T11" s="20">
        <v>8</v>
      </c>
      <c r="U11" s="20"/>
      <c r="V11" s="20">
        <v>8</v>
      </c>
      <c r="W11" s="20">
        <v>8</v>
      </c>
      <c r="X11" s="20"/>
      <c r="Y11" s="20">
        <v>8</v>
      </c>
      <c r="Z11" s="20">
        <v>8</v>
      </c>
      <c r="AA11" s="20"/>
      <c r="AB11" s="20">
        <v>8</v>
      </c>
      <c r="AC11" s="20">
        <v>8</v>
      </c>
      <c r="AD11" s="20">
        <v>8</v>
      </c>
      <c r="AE11" s="20"/>
      <c r="AF11" s="20">
        <v>8</v>
      </c>
      <c r="AG11" s="20"/>
      <c r="AH11" s="20"/>
      <c r="AI11" s="20"/>
      <c r="AJ11" s="21">
        <f>+SUM(E11:AI11)</f>
        <v>160</v>
      </c>
      <c r="AK11" s="22">
        <f t="shared" ref="AK11:AK31" si="0">IF($AK$3="４週",AJ11/4,AJ11/(DAY(EOMONTH($E$9,0))/7))</f>
        <v>40</v>
      </c>
      <c r="AL11" s="68"/>
      <c r="AM11" s="68"/>
    </row>
    <row r="12" spans="1:40" ht="18" customHeight="1" x14ac:dyDescent="0.4">
      <c r="A12" s="17">
        <v>2</v>
      </c>
      <c r="B12" s="81"/>
      <c r="C12" s="18" t="s">
        <v>22</v>
      </c>
      <c r="D12" s="19" t="s">
        <v>22</v>
      </c>
      <c r="E12" s="20">
        <v>4</v>
      </c>
      <c r="F12" s="20">
        <v>4</v>
      </c>
      <c r="G12" s="20">
        <v>4</v>
      </c>
      <c r="H12" s="20">
        <v>4</v>
      </c>
      <c r="I12" s="20">
        <v>8</v>
      </c>
      <c r="J12" s="20"/>
      <c r="K12" s="20"/>
      <c r="L12" s="20">
        <v>4</v>
      </c>
      <c r="M12" s="20">
        <v>4</v>
      </c>
      <c r="N12" s="20">
        <v>4</v>
      </c>
      <c r="O12" s="20">
        <v>4</v>
      </c>
      <c r="P12" s="20">
        <v>8</v>
      </c>
      <c r="Q12" s="20"/>
      <c r="R12" s="20"/>
      <c r="S12" s="20">
        <v>4</v>
      </c>
      <c r="T12" s="20">
        <v>4</v>
      </c>
      <c r="U12" s="20">
        <v>4</v>
      </c>
      <c r="V12" s="20">
        <v>4</v>
      </c>
      <c r="W12" s="20">
        <v>8</v>
      </c>
      <c r="X12" s="20"/>
      <c r="Y12" s="20"/>
      <c r="Z12" s="20">
        <v>4</v>
      </c>
      <c r="AA12" s="20">
        <v>4</v>
      </c>
      <c r="AB12" s="20">
        <v>4</v>
      </c>
      <c r="AC12" s="20">
        <v>4</v>
      </c>
      <c r="AD12" s="20">
        <v>8</v>
      </c>
      <c r="AE12" s="20"/>
      <c r="AF12" s="20"/>
      <c r="AG12" s="20"/>
      <c r="AH12" s="20"/>
      <c r="AI12" s="20"/>
      <c r="AJ12" s="21">
        <f t="shared" ref="AJ12:AJ31" si="1">+SUM(E12:AI12)</f>
        <v>96</v>
      </c>
      <c r="AK12" s="22">
        <f t="shared" si="0"/>
        <v>24</v>
      </c>
      <c r="AL12" s="68"/>
      <c r="AM12" s="68"/>
    </row>
    <row r="13" spans="1:40" ht="18" customHeight="1" x14ac:dyDescent="0.4">
      <c r="A13" s="17">
        <v>3</v>
      </c>
      <c r="B13" s="81"/>
      <c r="C13" s="18" t="s">
        <v>23</v>
      </c>
      <c r="D13" s="19" t="s">
        <v>23</v>
      </c>
      <c r="E13" s="20">
        <v>4</v>
      </c>
      <c r="F13" s="20">
        <v>4</v>
      </c>
      <c r="G13" s="20"/>
      <c r="H13" s="20">
        <v>4</v>
      </c>
      <c r="I13" s="20"/>
      <c r="J13" s="20">
        <v>4</v>
      </c>
      <c r="K13" s="20"/>
      <c r="L13" s="20">
        <v>4</v>
      </c>
      <c r="M13" s="20">
        <v>4</v>
      </c>
      <c r="N13" s="20"/>
      <c r="O13" s="20">
        <v>4</v>
      </c>
      <c r="P13" s="20"/>
      <c r="Q13" s="20">
        <v>4</v>
      </c>
      <c r="R13" s="20"/>
      <c r="S13" s="20">
        <v>4</v>
      </c>
      <c r="T13" s="20">
        <v>4</v>
      </c>
      <c r="U13" s="20"/>
      <c r="V13" s="20">
        <v>4</v>
      </c>
      <c r="W13" s="20"/>
      <c r="X13" s="20">
        <v>4</v>
      </c>
      <c r="Y13" s="20"/>
      <c r="Z13" s="20">
        <v>4</v>
      </c>
      <c r="AA13" s="20">
        <v>4</v>
      </c>
      <c r="AB13" s="20"/>
      <c r="AC13" s="20">
        <v>4</v>
      </c>
      <c r="AD13" s="20"/>
      <c r="AE13" s="20">
        <v>4</v>
      </c>
      <c r="AF13" s="20"/>
      <c r="AG13" s="20"/>
      <c r="AH13" s="20"/>
      <c r="AI13" s="20"/>
      <c r="AJ13" s="21">
        <f t="shared" si="1"/>
        <v>64</v>
      </c>
      <c r="AK13" s="22">
        <f t="shared" si="0"/>
        <v>16</v>
      </c>
      <c r="AL13" s="68"/>
      <c r="AM13" s="68"/>
    </row>
    <row r="14" spans="1:40" ht="18" customHeight="1" x14ac:dyDescent="0.4">
      <c r="A14" s="17">
        <v>4</v>
      </c>
      <c r="B14" s="81"/>
      <c r="C14" s="18" t="s">
        <v>24</v>
      </c>
      <c r="D14" s="19" t="s">
        <v>24</v>
      </c>
      <c r="E14" s="20">
        <v>4</v>
      </c>
      <c r="F14" s="20">
        <v>4</v>
      </c>
      <c r="G14" s="20"/>
      <c r="H14" s="20">
        <v>4</v>
      </c>
      <c r="I14" s="20">
        <v>4</v>
      </c>
      <c r="J14" s="20"/>
      <c r="K14" s="20">
        <v>4</v>
      </c>
      <c r="L14" s="20">
        <v>4</v>
      </c>
      <c r="M14" s="20">
        <v>4</v>
      </c>
      <c r="N14" s="20"/>
      <c r="O14" s="20">
        <v>4</v>
      </c>
      <c r="P14" s="20">
        <v>4</v>
      </c>
      <c r="Q14" s="20"/>
      <c r="R14" s="20">
        <v>4</v>
      </c>
      <c r="S14" s="20">
        <v>4</v>
      </c>
      <c r="T14" s="20">
        <v>4</v>
      </c>
      <c r="U14" s="20"/>
      <c r="V14" s="20">
        <v>4</v>
      </c>
      <c r="W14" s="20">
        <v>4</v>
      </c>
      <c r="X14" s="20"/>
      <c r="Y14" s="20">
        <v>4</v>
      </c>
      <c r="Z14" s="20">
        <v>4</v>
      </c>
      <c r="AA14" s="20">
        <v>4</v>
      </c>
      <c r="AB14" s="20"/>
      <c r="AC14" s="20">
        <v>4</v>
      </c>
      <c r="AD14" s="20">
        <v>4</v>
      </c>
      <c r="AE14" s="20"/>
      <c r="AF14" s="20">
        <v>4</v>
      </c>
      <c r="AG14" s="20"/>
      <c r="AH14" s="20"/>
      <c r="AI14" s="20"/>
      <c r="AJ14" s="21">
        <f t="shared" si="1"/>
        <v>80</v>
      </c>
      <c r="AK14" s="22">
        <f t="shared" si="0"/>
        <v>20</v>
      </c>
      <c r="AL14" s="68"/>
      <c r="AM14" s="68"/>
    </row>
    <row r="15" spans="1:40" ht="18" customHeight="1" x14ac:dyDescent="0.4">
      <c r="A15" s="17">
        <v>5</v>
      </c>
      <c r="B15" s="81"/>
      <c r="C15" s="18"/>
      <c r="D15" s="19"/>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1">
        <f t="shared" si="1"/>
        <v>0</v>
      </c>
      <c r="AK15" s="22">
        <f t="shared" si="0"/>
        <v>0</v>
      </c>
      <c r="AL15" s="68"/>
      <c r="AM15" s="68"/>
    </row>
    <row r="16" spans="1:40" ht="18" customHeight="1" x14ac:dyDescent="0.4">
      <c r="A16" s="17">
        <v>6</v>
      </c>
      <c r="B16" s="81"/>
      <c r="C16" s="18"/>
      <c r="D16" s="19"/>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1">
        <f t="shared" si="1"/>
        <v>0</v>
      </c>
      <c r="AK16" s="22">
        <f t="shared" si="0"/>
        <v>0</v>
      </c>
      <c r="AL16" s="68"/>
      <c r="AM16" s="68"/>
    </row>
    <row r="17" spans="1:39" ht="18" customHeight="1" x14ac:dyDescent="0.4">
      <c r="A17" s="17">
        <v>7</v>
      </c>
      <c r="B17" s="81"/>
      <c r="C17" s="18"/>
      <c r="D17" s="19"/>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1">
        <f t="shared" si="1"/>
        <v>0</v>
      </c>
      <c r="AK17" s="22">
        <f t="shared" si="0"/>
        <v>0</v>
      </c>
      <c r="AL17" s="68"/>
      <c r="AM17" s="68"/>
    </row>
    <row r="18" spans="1:39" ht="18" customHeight="1" x14ac:dyDescent="0.4">
      <c r="A18" s="17">
        <v>8</v>
      </c>
      <c r="B18" s="81"/>
      <c r="C18" s="18"/>
      <c r="D18" s="19"/>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1">
        <f t="shared" si="1"/>
        <v>0</v>
      </c>
      <c r="AK18" s="22">
        <f t="shared" si="0"/>
        <v>0</v>
      </c>
      <c r="AL18" s="68"/>
      <c r="AM18" s="68"/>
    </row>
    <row r="19" spans="1:39" ht="18" customHeight="1" x14ac:dyDescent="0.4">
      <c r="A19" s="17">
        <v>9</v>
      </c>
      <c r="B19" s="81"/>
      <c r="C19" s="18"/>
      <c r="D19" s="19"/>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1">
        <f t="shared" si="1"/>
        <v>0</v>
      </c>
      <c r="AK19" s="22">
        <f t="shared" si="0"/>
        <v>0</v>
      </c>
      <c r="AL19" s="68"/>
      <c r="AM19" s="68"/>
    </row>
    <row r="20" spans="1:39" ht="18" customHeight="1" x14ac:dyDescent="0.4">
      <c r="A20" s="17">
        <v>10</v>
      </c>
      <c r="B20" s="81"/>
      <c r="C20" s="18"/>
      <c r="D20" s="19"/>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1">
        <f t="shared" si="1"/>
        <v>0</v>
      </c>
      <c r="AK20" s="22">
        <f t="shared" si="0"/>
        <v>0</v>
      </c>
      <c r="AL20" s="68"/>
      <c r="AM20" s="68"/>
    </row>
    <row r="21" spans="1:39" ht="18" customHeight="1" x14ac:dyDescent="0.4">
      <c r="A21" s="17">
        <v>11</v>
      </c>
      <c r="B21" s="81"/>
      <c r="C21" s="18"/>
      <c r="D21" s="19"/>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1">
        <f t="shared" si="1"/>
        <v>0</v>
      </c>
      <c r="AK21" s="22">
        <f t="shared" si="0"/>
        <v>0</v>
      </c>
      <c r="AL21" s="68"/>
      <c r="AM21" s="68"/>
    </row>
    <row r="22" spans="1:39" ht="18" customHeight="1" x14ac:dyDescent="0.4">
      <c r="A22" s="17">
        <v>12</v>
      </c>
      <c r="B22" s="81"/>
      <c r="C22" s="18"/>
      <c r="D22" s="19"/>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1">
        <f t="shared" si="1"/>
        <v>0</v>
      </c>
      <c r="AK22" s="22">
        <f t="shared" si="0"/>
        <v>0</v>
      </c>
      <c r="AL22" s="68"/>
      <c r="AM22" s="68"/>
    </row>
    <row r="23" spans="1:39" ht="18" customHeight="1" x14ac:dyDescent="0.4">
      <c r="A23" s="17">
        <v>13</v>
      </c>
      <c r="B23" s="81"/>
      <c r="C23" s="18"/>
      <c r="D23" s="19"/>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1">
        <f t="shared" si="1"/>
        <v>0</v>
      </c>
      <c r="AK23" s="22">
        <f t="shared" si="0"/>
        <v>0</v>
      </c>
      <c r="AL23" s="68"/>
      <c r="AM23" s="68"/>
    </row>
    <row r="24" spans="1:39" ht="18" customHeight="1" x14ac:dyDescent="0.4">
      <c r="A24" s="17">
        <v>14</v>
      </c>
      <c r="B24" s="81"/>
      <c r="C24" s="18"/>
      <c r="D24" s="19"/>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1">
        <f t="shared" si="1"/>
        <v>0</v>
      </c>
      <c r="AK24" s="22">
        <f t="shared" si="0"/>
        <v>0</v>
      </c>
      <c r="AL24" s="68"/>
      <c r="AM24" s="68"/>
    </row>
    <row r="25" spans="1:39" ht="18" customHeight="1" x14ac:dyDescent="0.4">
      <c r="A25" s="17">
        <v>15</v>
      </c>
      <c r="B25" s="81"/>
      <c r="C25" s="18"/>
      <c r="D25" s="19"/>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1">
        <f t="shared" si="1"/>
        <v>0</v>
      </c>
      <c r="AK25" s="22">
        <f t="shared" si="0"/>
        <v>0</v>
      </c>
      <c r="AL25" s="68"/>
      <c r="AM25" s="68"/>
    </row>
    <row r="26" spans="1:39" ht="18" customHeight="1" x14ac:dyDescent="0.4">
      <c r="A26" s="17">
        <v>16</v>
      </c>
      <c r="B26" s="81"/>
      <c r="C26" s="18"/>
      <c r="D26" s="19"/>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1">
        <f t="shared" si="1"/>
        <v>0</v>
      </c>
      <c r="AK26" s="22">
        <f t="shared" si="0"/>
        <v>0</v>
      </c>
      <c r="AL26" s="68"/>
      <c r="AM26" s="68"/>
    </row>
    <row r="27" spans="1:39" ht="18" customHeight="1" x14ac:dyDescent="0.4">
      <c r="A27" s="17">
        <v>17</v>
      </c>
      <c r="B27" s="81"/>
      <c r="C27" s="18"/>
      <c r="D27" s="19"/>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1">
        <f t="shared" si="1"/>
        <v>0</v>
      </c>
      <c r="AK27" s="22">
        <f t="shared" si="0"/>
        <v>0</v>
      </c>
      <c r="AL27" s="68"/>
      <c r="AM27" s="68"/>
    </row>
    <row r="28" spans="1:39" ht="18" customHeight="1" x14ac:dyDescent="0.4">
      <c r="A28" s="17">
        <v>18</v>
      </c>
      <c r="B28" s="81"/>
      <c r="C28" s="18"/>
      <c r="D28" s="19"/>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1">
        <f t="shared" si="1"/>
        <v>0</v>
      </c>
      <c r="AK28" s="22">
        <f t="shared" si="0"/>
        <v>0</v>
      </c>
      <c r="AL28" s="68"/>
      <c r="AM28" s="68"/>
    </row>
    <row r="29" spans="1:39" ht="18" customHeight="1" x14ac:dyDescent="0.4">
      <c r="A29" s="17">
        <v>19</v>
      </c>
      <c r="B29" s="81"/>
      <c r="C29" s="18"/>
      <c r="D29" s="19"/>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1">
        <f t="shared" si="1"/>
        <v>0</v>
      </c>
      <c r="AK29" s="22">
        <f t="shared" si="0"/>
        <v>0</v>
      </c>
      <c r="AL29" s="68"/>
      <c r="AM29" s="68"/>
    </row>
    <row r="30" spans="1:39" ht="18" customHeight="1" x14ac:dyDescent="0.4">
      <c r="A30" s="17">
        <v>20</v>
      </c>
      <c r="B30" s="81"/>
      <c r="C30" s="18"/>
      <c r="D30" s="19"/>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1">
        <f t="shared" si="1"/>
        <v>0</v>
      </c>
      <c r="AK30" s="22">
        <f t="shared" si="0"/>
        <v>0</v>
      </c>
      <c r="AL30" s="68"/>
      <c r="AM30" s="68"/>
    </row>
    <row r="31" spans="1:39" ht="18" customHeight="1" x14ac:dyDescent="0.4">
      <c r="A31" s="49" t="s">
        <v>25</v>
      </c>
      <c r="B31" s="50"/>
      <c r="C31" s="50"/>
      <c r="D31" s="51"/>
      <c r="E31" s="23">
        <f>+SUM(E11:E30)</f>
        <v>20</v>
      </c>
      <c r="F31" s="23">
        <f t="shared" ref="F31:AI31" si="2">+SUM(F11:F30)</f>
        <v>20</v>
      </c>
      <c r="G31" s="23">
        <f t="shared" si="2"/>
        <v>4</v>
      </c>
      <c r="H31" s="23">
        <f t="shared" si="2"/>
        <v>20</v>
      </c>
      <c r="I31" s="23">
        <f t="shared" si="2"/>
        <v>20</v>
      </c>
      <c r="J31" s="23">
        <f t="shared" si="2"/>
        <v>12</v>
      </c>
      <c r="K31" s="23">
        <f t="shared" si="2"/>
        <v>4</v>
      </c>
      <c r="L31" s="23">
        <f t="shared" si="2"/>
        <v>20</v>
      </c>
      <c r="M31" s="23">
        <f t="shared" si="2"/>
        <v>20</v>
      </c>
      <c r="N31" s="23">
        <f t="shared" si="2"/>
        <v>4</v>
      </c>
      <c r="O31" s="23">
        <f t="shared" si="2"/>
        <v>20</v>
      </c>
      <c r="P31" s="23">
        <f t="shared" si="2"/>
        <v>20</v>
      </c>
      <c r="Q31" s="23">
        <f t="shared" si="2"/>
        <v>12</v>
      </c>
      <c r="R31" s="23">
        <f t="shared" si="2"/>
        <v>4</v>
      </c>
      <c r="S31" s="23">
        <f t="shared" si="2"/>
        <v>20</v>
      </c>
      <c r="T31" s="23">
        <f t="shared" si="2"/>
        <v>20</v>
      </c>
      <c r="U31" s="23">
        <f t="shared" si="2"/>
        <v>4</v>
      </c>
      <c r="V31" s="23">
        <f t="shared" si="2"/>
        <v>20</v>
      </c>
      <c r="W31" s="23">
        <f t="shared" si="2"/>
        <v>20</v>
      </c>
      <c r="X31" s="23">
        <f t="shared" si="2"/>
        <v>4</v>
      </c>
      <c r="Y31" s="23">
        <f t="shared" si="2"/>
        <v>12</v>
      </c>
      <c r="Z31" s="23">
        <f t="shared" si="2"/>
        <v>20</v>
      </c>
      <c r="AA31" s="23">
        <f t="shared" si="2"/>
        <v>12</v>
      </c>
      <c r="AB31" s="23">
        <f t="shared" si="2"/>
        <v>12</v>
      </c>
      <c r="AC31" s="23">
        <f t="shared" si="2"/>
        <v>20</v>
      </c>
      <c r="AD31" s="23">
        <f t="shared" si="2"/>
        <v>20</v>
      </c>
      <c r="AE31" s="23">
        <f t="shared" si="2"/>
        <v>4</v>
      </c>
      <c r="AF31" s="23">
        <f t="shared" si="2"/>
        <v>12</v>
      </c>
      <c r="AG31" s="23">
        <f t="shared" si="2"/>
        <v>0</v>
      </c>
      <c r="AH31" s="23">
        <f t="shared" si="2"/>
        <v>0</v>
      </c>
      <c r="AI31" s="23">
        <f t="shared" si="2"/>
        <v>0</v>
      </c>
      <c r="AJ31" s="21">
        <f t="shared" si="1"/>
        <v>400</v>
      </c>
      <c r="AK31" s="22">
        <f t="shared" si="0"/>
        <v>100</v>
      </c>
      <c r="AL31" s="69"/>
      <c r="AM31" s="69"/>
    </row>
    <row r="32" spans="1:39" ht="18" customHeight="1" x14ac:dyDescent="0.4">
      <c r="A32" s="50" t="s">
        <v>26</v>
      </c>
      <c r="B32" s="50"/>
      <c r="C32" s="50"/>
      <c r="D32" s="51"/>
      <c r="E32" s="24">
        <v>12</v>
      </c>
      <c r="F32" s="24">
        <v>20</v>
      </c>
      <c r="G32" s="24">
        <v>12</v>
      </c>
      <c r="H32" s="24">
        <v>20</v>
      </c>
      <c r="I32" s="24">
        <v>12</v>
      </c>
      <c r="J32" s="24">
        <v>20</v>
      </c>
      <c r="K32" s="24">
        <v>12</v>
      </c>
      <c r="L32" s="24">
        <v>20</v>
      </c>
      <c r="M32" s="24">
        <v>12</v>
      </c>
      <c r="N32" s="24">
        <v>20</v>
      </c>
      <c r="O32" s="24">
        <v>12</v>
      </c>
      <c r="P32" s="24">
        <v>20</v>
      </c>
      <c r="Q32" s="24">
        <v>12</v>
      </c>
      <c r="R32" s="24">
        <v>20</v>
      </c>
      <c r="S32" s="24">
        <v>12</v>
      </c>
      <c r="T32" s="24">
        <v>20</v>
      </c>
      <c r="U32" s="24">
        <v>12</v>
      </c>
      <c r="V32" s="24">
        <v>20</v>
      </c>
      <c r="W32" s="24">
        <v>12</v>
      </c>
      <c r="X32" s="24">
        <v>20</v>
      </c>
      <c r="Y32" s="24">
        <v>12</v>
      </c>
      <c r="Z32" s="24">
        <v>20</v>
      </c>
      <c r="AA32" s="24">
        <v>12</v>
      </c>
      <c r="AB32" s="24">
        <v>20</v>
      </c>
      <c r="AC32" s="24">
        <v>12</v>
      </c>
      <c r="AD32" s="24">
        <v>20</v>
      </c>
      <c r="AE32" s="24">
        <v>12</v>
      </c>
      <c r="AF32" s="24">
        <v>20</v>
      </c>
      <c r="AG32" s="24">
        <v>12</v>
      </c>
      <c r="AH32" s="24">
        <v>20</v>
      </c>
      <c r="AI32" s="24">
        <v>20</v>
      </c>
      <c r="AJ32" s="23"/>
      <c r="AK32" s="25"/>
      <c r="AL32" s="69"/>
      <c r="AM32" s="69"/>
    </row>
    <row r="33" spans="1:43" ht="15" customHeight="1" x14ac:dyDescent="0.4">
      <c r="A33" s="14"/>
      <c r="B33" s="14"/>
      <c r="C33" s="14"/>
      <c r="D33" s="14"/>
      <c r="E33" s="14"/>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14"/>
      <c r="AL33" s="14"/>
      <c r="AM33" s="5"/>
    </row>
    <row r="34" spans="1:43" ht="15" customHeight="1" x14ac:dyDescent="0.4">
      <c r="A34" s="14"/>
      <c r="B34" s="14"/>
      <c r="C34" s="14"/>
      <c r="D34" s="14"/>
      <c r="E34" s="14"/>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14"/>
      <c r="AL34" s="14"/>
      <c r="AM34" s="5"/>
    </row>
    <row r="35" spans="1:43" ht="15" customHeight="1" x14ac:dyDescent="0.4">
      <c r="A35" s="14"/>
      <c r="B35" s="14"/>
      <c r="C35" s="14"/>
      <c r="D35" s="14"/>
      <c r="E35" s="14"/>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14"/>
      <c r="AL35" s="14"/>
      <c r="AM35" s="5"/>
    </row>
    <row r="36" spans="1:43" ht="15" customHeight="1" x14ac:dyDescent="0.4">
      <c r="A36" s="14"/>
      <c r="B36" s="14"/>
      <c r="C36" s="14"/>
      <c r="D36" s="14"/>
      <c r="E36" s="14"/>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14"/>
      <c r="AL36" s="14"/>
      <c r="AM36" s="5"/>
    </row>
    <row r="37" spans="1:43" ht="21" customHeight="1" x14ac:dyDescent="0.4">
      <c r="A37" s="4" t="s">
        <v>27</v>
      </c>
      <c r="B37" s="14"/>
      <c r="C37" s="14"/>
      <c r="D37" s="14"/>
      <c r="E37" s="14"/>
      <c r="F37" s="14"/>
      <c r="G37" s="26"/>
      <c r="H37" s="26"/>
      <c r="I37" s="26"/>
      <c r="J37" s="26"/>
      <c r="K37" s="26"/>
      <c r="L37" s="26"/>
      <c r="M37" s="26"/>
      <c r="N37" s="26"/>
      <c r="O37" s="26"/>
      <c r="AM37" s="14"/>
      <c r="AN37" s="5"/>
    </row>
    <row r="38" spans="1:43" ht="24.95" customHeight="1" x14ac:dyDescent="0.4">
      <c r="A38" s="53"/>
      <c r="B38" s="53"/>
      <c r="C38" s="53"/>
      <c r="D38" s="27">
        <v>4</v>
      </c>
      <c r="E38" s="27">
        <v>5</v>
      </c>
      <c r="F38" s="67">
        <v>6</v>
      </c>
      <c r="G38" s="67"/>
      <c r="H38" s="67"/>
      <c r="I38" s="67">
        <v>7</v>
      </c>
      <c r="J38" s="67"/>
      <c r="K38" s="67"/>
      <c r="L38" s="67">
        <v>8</v>
      </c>
      <c r="M38" s="67"/>
      <c r="N38" s="67"/>
      <c r="O38" s="67">
        <v>9</v>
      </c>
      <c r="P38" s="67"/>
      <c r="Q38" s="67"/>
      <c r="R38" s="67">
        <v>10</v>
      </c>
      <c r="S38" s="67"/>
      <c r="T38" s="67"/>
      <c r="U38" s="67">
        <v>11</v>
      </c>
      <c r="V38" s="67"/>
      <c r="W38" s="67"/>
      <c r="X38" s="67">
        <v>12</v>
      </c>
      <c r="Y38" s="67"/>
      <c r="Z38" s="67"/>
      <c r="AA38" s="67">
        <v>1</v>
      </c>
      <c r="AB38" s="67"/>
      <c r="AC38" s="67"/>
      <c r="AD38" s="67">
        <v>2</v>
      </c>
      <c r="AE38" s="67"/>
      <c r="AF38" s="67"/>
      <c r="AG38" s="67">
        <v>3</v>
      </c>
      <c r="AH38" s="67"/>
      <c r="AI38" s="67"/>
      <c r="AJ38" s="53" t="s">
        <v>28</v>
      </c>
      <c r="AK38" s="53"/>
      <c r="AL38" s="28" t="s">
        <v>29</v>
      </c>
      <c r="AM38"/>
      <c r="AN38"/>
      <c r="AO38"/>
      <c r="AP38"/>
      <c r="AQ38"/>
    </row>
    <row r="39" spans="1:43" ht="18" customHeight="1" x14ac:dyDescent="0.4">
      <c r="A39" s="66" t="s">
        <v>30</v>
      </c>
      <c r="B39" s="66"/>
      <c r="C39" s="66"/>
      <c r="D39" s="20">
        <v>1400</v>
      </c>
      <c r="E39" s="20">
        <v>1310</v>
      </c>
      <c r="F39" s="63">
        <v>1400</v>
      </c>
      <c r="G39" s="63"/>
      <c r="H39" s="63"/>
      <c r="I39" s="63">
        <v>1470</v>
      </c>
      <c r="J39" s="63"/>
      <c r="K39" s="63"/>
      <c r="L39" s="63">
        <v>1470</v>
      </c>
      <c r="M39" s="63"/>
      <c r="N39" s="63"/>
      <c r="O39" s="63">
        <v>1330</v>
      </c>
      <c r="P39" s="63"/>
      <c r="Q39" s="63"/>
      <c r="R39" s="63">
        <v>1400</v>
      </c>
      <c r="S39" s="63"/>
      <c r="T39" s="63"/>
      <c r="U39" s="63">
        <v>1400</v>
      </c>
      <c r="V39" s="63"/>
      <c r="W39" s="63"/>
      <c r="X39" s="63">
        <v>1330</v>
      </c>
      <c r="Y39" s="63"/>
      <c r="Z39" s="63"/>
      <c r="AA39" s="63">
        <v>1330</v>
      </c>
      <c r="AB39" s="63"/>
      <c r="AC39" s="63"/>
      <c r="AD39" s="63">
        <v>1330</v>
      </c>
      <c r="AE39" s="63"/>
      <c r="AF39" s="63"/>
      <c r="AG39" s="63">
        <v>1400</v>
      </c>
      <c r="AH39" s="63"/>
      <c r="AI39" s="63"/>
      <c r="AJ39" s="46">
        <f>SUM(D39:AI39)</f>
        <v>16570</v>
      </c>
      <c r="AK39" s="46"/>
      <c r="AL39" s="64">
        <f>ROUNDUP(AJ39/AJ40,1)</f>
        <v>70</v>
      </c>
      <c r="AM39"/>
      <c r="AN39"/>
      <c r="AO39"/>
      <c r="AP39"/>
      <c r="AQ39"/>
    </row>
    <row r="40" spans="1:43" ht="18" customHeight="1" x14ac:dyDescent="0.4">
      <c r="A40" s="66" t="s">
        <v>31</v>
      </c>
      <c r="B40" s="66"/>
      <c r="C40" s="66"/>
      <c r="D40" s="20">
        <v>20</v>
      </c>
      <c r="E40" s="20">
        <v>19</v>
      </c>
      <c r="F40" s="63">
        <v>20</v>
      </c>
      <c r="G40" s="63"/>
      <c r="H40" s="63"/>
      <c r="I40" s="63">
        <v>21</v>
      </c>
      <c r="J40" s="63"/>
      <c r="K40" s="63"/>
      <c r="L40" s="63">
        <v>21</v>
      </c>
      <c r="M40" s="63"/>
      <c r="N40" s="63"/>
      <c r="O40" s="63">
        <v>19</v>
      </c>
      <c r="P40" s="63"/>
      <c r="Q40" s="63"/>
      <c r="R40" s="63">
        <v>20</v>
      </c>
      <c r="S40" s="63"/>
      <c r="T40" s="63"/>
      <c r="U40" s="63">
        <v>20</v>
      </c>
      <c r="V40" s="63"/>
      <c r="W40" s="63"/>
      <c r="X40" s="63">
        <v>19</v>
      </c>
      <c r="Y40" s="63"/>
      <c r="Z40" s="63"/>
      <c r="AA40" s="63">
        <v>19</v>
      </c>
      <c r="AB40" s="63"/>
      <c r="AC40" s="63"/>
      <c r="AD40" s="63">
        <v>19</v>
      </c>
      <c r="AE40" s="63"/>
      <c r="AF40" s="63"/>
      <c r="AG40" s="63">
        <v>20</v>
      </c>
      <c r="AH40" s="63"/>
      <c r="AI40" s="63"/>
      <c r="AJ40" s="46">
        <f>+SUM(D40:AI40)</f>
        <v>237</v>
      </c>
      <c r="AK40" s="46"/>
      <c r="AL40" s="65"/>
      <c r="AM40"/>
      <c r="AN40"/>
      <c r="AO40"/>
      <c r="AP40"/>
      <c r="AQ40"/>
    </row>
    <row r="41" spans="1:43" ht="5.0999999999999996" customHeight="1" x14ac:dyDescent="0.4">
      <c r="A41" s="29"/>
      <c r="B41" s="29"/>
      <c r="C41" s="29"/>
      <c r="D41"/>
      <c r="E41"/>
      <c r="F41"/>
      <c r="G41"/>
      <c r="H41"/>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30"/>
      <c r="AK41" s="26"/>
      <c r="AL41" s="14"/>
      <c r="AM41" s="14"/>
      <c r="AN41" s="5"/>
    </row>
    <row r="42" spans="1:43" ht="18" customHeight="1" x14ac:dyDescent="0.4">
      <c r="A42" s="4" t="s">
        <v>32</v>
      </c>
      <c r="B42" s="26"/>
      <c r="D42" s="26"/>
      <c r="E42" s="26"/>
      <c r="F42" s="26"/>
      <c r="G42" s="26"/>
      <c r="H42" s="26"/>
      <c r="I42"/>
      <c r="J42"/>
      <c r="K42"/>
      <c r="L42"/>
      <c r="M42"/>
      <c r="N42"/>
      <c r="O42" s="26"/>
      <c r="P42" s="26"/>
      <c r="Q42" s="26"/>
      <c r="R42" s="26"/>
      <c r="S42" s="26"/>
      <c r="T42" s="26"/>
      <c r="U42" s="26"/>
      <c r="V42" s="26"/>
      <c r="W42" s="14"/>
      <c r="X42" s="26"/>
      <c r="Y42" s="26"/>
      <c r="Z42" s="26"/>
      <c r="AA42" s="26"/>
      <c r="AB42" s="26"/>
      <c r="AC42" s="26"/>
      <c r="AD42" s="26"/>
      <c r="AE42" s="26"/>
      <c r="AF42" s="26"/>
      <c r="AG42" s="26"/>
      <c r="AH42" s="26"/>
      <c r="AI42" s="26"/>
      <c r="AJ42" s="30"/>
      <c r="AK42" s="26"/>
      <c r="AL42" s="14"/>
      <c r="AM42" s="14"/>
      <c r="AN42" s="5"/>
    </row>
    <row r="43" spans="1:43" ht="24.95" customHeight="1" x14ac:dyDescent="0.4">
      <c r="A43" s="53" t="s">
        <v>33</v>
      </c>
      <c r="B43" s="53"/>
      <c r="C43" s="53" t="s">
        <v>20</v>
      </c>
      <c r="D43" s="53"/>
      <c r="E43" s="59" t="s">
        <v>34</v>
      </c>
      <c r="F43" s="59"/>
      <c r="G43" s="59"/>
      <c r="H43" s="59"/>
      <c r="I43"/>
      <c r="J43"/>
      <c r="K43"/>
      <c r="L43"/>
      <c r="M43"/>
      <c r="N43"/>
      <c r="O43"/>
      <c r="P43"/>
      <c r="Q43"/>
      <c r="R43"/>
      <c r="S43"/>
      <c r="T43"/>
      <c r="U43"/>
      <c r="W43" s="14"/>
      <c r="X43" s="26"/>
      <c r="Y43" s="26"/>
      <c r="Z43" s="26"/>
      <c r="AA43" s="26"/>
      <c r="AB43" s="26"/>
      <c r="AC43" s="26"/>
      <c r="AD43" s="26"/>
      <c r="AE43" s="26"/>
      <c r="AF43" s="26"/>
      <c r="AG43" s="26"/>
      <c r="AH43" s="26"/>
      <c r="AI43" s="26"/>
      <c r="AJ43" s="30"/>
      <c r="AK43" s="26"/>
      <c r="AL43" s="14"/>
      <c r="AM43" s="14"/>
      <c r="AN43" s="5"/>
    </row>
    <row r="44" spans="1:43" ht="18" customHeight="1" x14ac:dyDescent="0.4">
      <c r="A44" s="59" t="s">
        <v>36</v>
      </c>
      <c r="B44" s="59"/>
      <c r="C44" s="62">
        <f>ROUNDDOWN(IF(AL39&lt;=60,1,1+ROUNDUP((AL39-60)/40,0)),1)</f>
        <v>2</v>
      </c>
      <c r="D44" s="62"/>
      <c r="E44" s="62">
        <f>ROUNDDOWN(AL39/10,1)</f>
        <v>7</v>
      </c>
      <c r="F44" s="62"/>
      <c r="G44" s="62"/>
      <c r="H44" s="62"/>
      <c r="I44"/>
      <c r="J44"/>
      <c r="K44"/>
      <c r="L44"/>
      <c r="M44"/>
      <c r="N44"/>
      <c r="O44"/>
      <c r="P44"/>
      <c r="Q44"/>
      <c r="R44"/>
      <c r="S44"/>
      <c r="T44"/>
      <c r="U44"/>
      <c r="W44" s="14"/>
      <c r="X44" s="26"/>
      <c r="Y44" s="26"/>
      <c r="Z44" s="26"/>
      <c r="AA44" s="26"/>
      <c r="AB44" s="26"/>
      <c r="AC44" s="26"/>
      <c r="AD44" s="26"/>
      <c r="AE44" s="26"/>
      <c r="AF44" s="26"/>
      <c r="AG44" s="26"/>
      <c r="AH44" s="26"/>
      <c r="AI44" s="26"/>
      <c r="AJ44" s="30"/>
      <c r="AK44" s="26"/>
      <c r="AL44" s="14"/>
      <c r="AM44" s="14"/>
      <c r="AN44" s="5"/>
    </row>
    <row r="45" spans="1:43" ht="5.0999999999999996" customHeight="1" x14ac:dyDescent="0.4">
      <c r="A45" s="29"/>
      <c r="B45" s="29"/>
      <c r="C45" s="29"/>
      <c r="D45" s="29"/>
      <c r="E45" s="29"/>
      <c r="F45" s="29"/>
      <c r="G45" s="29"/>
      <c r="H45" s="29"/>
      <c r="I45" s="29"/>
      <c r="J45" s="26"/>
      <c r="K45" s="26"/>
      <c r="L45" s="26"/>
      <c r="M45" s="30"/>
      <c r="N45" s="26"/>
      <c r="O45" s="26"/>
      <c r="P45" s="26"/>
      <c r="Q45"/>
      <c r="W45" s="14"/>
      <c r="X45" s="26"/>
      <c r="Y45" s="26"/>
      <c r="Z45" s="26"/>
      <c r="AA45" s="26"/>
      <c r="AB45" s="26"/>
      <c r="AC45" s="26"/>
      <c r="AD45" s="26"/>
      <c r="AE45" s="26"/>
      <c r="AF45" s="26"/>
      <c r="AG45" s="26"/>
      <c r="AH45" s="26"/>
      <c r="AI45" s="26"/>
      <c r="AJ45" s="30"/>
      <c r="AK45" s="26"/>
      <c r="AL45" s="14"/>
      <c r="AM45" s="14"/>
      <c r="AN45" s="5"/>
    </row>
    <row r="46" spans="1:43" ht="21" customHeight="1" x14ac:dyDescent="0.4">
      <c r="A46" s="4" t="s">
        <v>37</v>
      </c>
      <c r="B46" s="8"/>
      <c r="C46" s="9"/>
      <c r="D46" s="9"/>
      <c r="E46" s="9"/>
      <c r="F46" s="9"/>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9"/>
      <c r="AM46" s="9"/>
      <c r="AN46" s="5"/>
    </row>
    <row r="47" spans="1:43" ht="24.95" customHeight="1" x14ac:dyDescent="0.4">
      <c r="A47" s="5"/>
      <c r="B47" s="14"/>
      <c r="C47" s="47" t="str">
        <f>IF(VLOOKUP($AK$1,[1]選択肢!$A$1:$J$31,C52,FALSE)=0,"-",VLOOKUP($AK$1,[1]選択肢!$A$1:$J$31,C52,FALSE))</f>
        <v>管理者</v>
      </c>
      <c r="D47" s="52"/>
      <c r="E47" s="57" t="str">
        <f>IF(VLOOKUP($AK$1,[1]選択肢!$A$1:$J$31,E52,FALSE)=0,"-",VLOOKUP($AK$1,[1]選択肢!$A$1:$J$31,E52,FALSE))</f>
        <v>サービス管理責任者</v>
      </c>
      <c r="F47" s="57"/>
      <c r="G47" s="57"/>
      <c r="H47" s="57"/>
      <c r="I47" s="47" t="str">
        <f>IF(VLOOKUP($AK$1,[1]選択肢!$A$1:$J$31,I52,FALSE)=0,"-",VLOOKUP($AK$1,[1]選択肢!$A$1:$J$31,I52,FALSE))</f>
        <v>職業指導員</v>
      </c>
      <c r="J47" s="52"/>
      <c r="K47" s="52"/>
      <c r="L47" s="52"/>
      <c r="M47" s="52"/>
      <c r="N47" s="48"/>
      <c r="O47" s="47" t="str">
        <f>IF(VLOOKUP($AK$1,[1]選択肢!$A$1:$J$31,O52,FALSE)=0,"-",VLOOKUP($AK$1,[1]選択肢!$A$1:$J$31,O52,FALSE))</f>
        <v>生活支援員</v>
      </c>
      <c r="P47" s="52"/>
      <c r="Q47" s="52"/>
      <c r="R47" s="52"/>
      <c r="S47" s="52"/>
      <c r="T47" s="48"/>
      <c r="U47" s="47" t="str">
        <f>IF(VLOOKUP($AK$1,[1]選択肢!$A$1:$J$31,U52,FALSE)=0,"-",VLOOKUP($AK$1,[1]選択肢!$A$1:$J$31,U52,FALSE))</f>
        <v>その他職員</v>
      </c>
      <c r="V47" s="52"/>
      <c r="W47" s="52"/>
      <c r="X47" s="52"/>
      <c r="Y47" s="52"/>
      <c r="Z47" s="48"/>
      <c r="AA47" s="47" t="str">
        <f>IF(VLOOKUP($AK$1,[1]選択肢!$A$1:$J$31,AA52,FALSE)=0,"-",VLOOKUP($AK$1,[1]選択肢!$A$1:$J$31,AA52,FALSE))</f>
        <v>-</v>
      </c>
      <c r="AB47" s="52"/>
      <c r="AC47" s="52"/>
      <c r="AD47" s="52"/>
      <c r="AE47" s="52"/>
      <c r="AF47" s="48"/>
      <c r="AG47" s="57" t="str">
        <f>IF(VLOOKUP($AK$1,[1]選択肢!$A$1:$J$31,AG52,FALSE)=0,"-",VLOOKUP($AK$1,[1]選択肢!$A$1:$J$31,AG52,FALSE))</f>
        <v>-</v>
      </c>
      <c r="AH47" s="57"/>
      <c r="AI47" s="57"/>
      <c r="AJ47" s="57"/>
      <c r="AK47" s="57"/>
      <c r="AL47" s="57" t="str">
        <f>IF(VLOOKUP($AK$1,[1]選択肢!$A$1:$J$31,AL52,FALSE)=0,"-",VLOOKUP($AK$1,[1]選択肢!$A$1:$J$31,AL52,FALSE))</f>
        <v>-</v>
      </c>
      <c r="AM47" s="57"/>
      <c r="AN47" s="5"/>
    </row>
    <row r="48" spans="1:43" ht="18" customHeight="1" x14ac:dyDescent="0.4">
      <c r="A48" s="5"/>
      <c r="B48" s="14"/>
      <c r="C48" s="31" t="s">
        <v>38</v>
      </c>
      <c r="D48" s="31" t="s">
        <v>39</v>
      </c>
      <c r="E48" s="32" t="s">
        <v>38</v>
      </c>
      <c r="F48" s="58" t="s">
        <v>39</v>
      </c>
      <c r="G48" s="58"/>
      <c r="H48" s="58"/>
      <c r="I48" s="54" t="s">
        <v>38</v>
      </c>
      <c r="J48" s="55"/>
      <c r="K48" s="56"/>
      <c r="L48" s="54" t="s">
        <v>39</v>
      </c>
      <c r="M48" s="55"/>
      <c r="N48" s="56"/>
      <c r="O48" s="54" t="s">
        <v>38</v>
      </c>
      <c r="P48" s="55"/>
      <c r="Q48" s="56"/>
      <c r="R48" s="54" t="s">
        <v>39</v>
      </c>
      <c r="S48" s="55"/>
      <c r="T48" s="56"/>
      <c r="U48" s="54" t="s">
        <v>38</v>
      </c>
      <c r="V48" s="55"/>
      <c r="W48" s="56"/>
      <c r="X48" s="54" t="s">
        <v>39</v>
      </c>
      <c r="Y48" s="55"/>
      <c r="Z48" s="56"/>
      <c r="AA48" s="54" t="s">
        <v>38</v>
      </c>
      <c r="AB48" s="55"/>
      <c r="AC48" s="56"/>
      <c r="AD48" s="54" t="s">
        <v>39</v>
      </c>
      <c r="AE48" s="55"/>
      <c r="AF48" s="56"/>
      <c r="AG48" s="54" t="s">
        <v>38</v>
      </c>
      <c r="AH48" s="55"/>
      <c r="AI48" s="56"/>
      <c r="AJ48" s="54" t="s">
        <v>39</v>
      </c>
      <c r="AK48" s="56"/>
      <c r="AL48" s="32" t="s">
        <v>40</v>
      </c>
      <c r="AM48" s="32" t="s">
        <v>41</v>
      </c>
      <c r="AN48" s="5"/>
    </row>
    <row r="49" spans="1:40" ht="18" customHeight="1" x14ac:dyDescent="0.4">
      <c r="A49" s="5"/>
      <c r="B49" s="33" t="s">
        <v>42</v>
      </c>
      <c r="C49" s="32">
        <f>COUNTIFS($B$11:$B$30,C$47,$C$11:$C$30,"A",$D$11:$D$30,"*")</f>
        <v>0</v>
      </c>
      <c r="D49" s="32">
        <f>COUNTIFS($B$11:$B$30,C$47,$C$11:$C$30,"B",$D$11:$D$30,"*")</f>
        <v>0</v>
      </c>
      <c r="E49" s="32">
        <f>COUNTIFS($B$11:$B$30,E$47,$C$11:$C$30,"A",$D$11:$D$30,"*")</f>
        <v>0</v>
      </c>
      <c r="F49" s="54">
        <f>COUNTIFS($B$11:$B$30,E$47,$C$11:$C$30,"B",$D$11:$D$30,"*")</f>
        <v>0</v>
      </c>
      <c r="G49" s="55"/>
      <c r="H49" s="56"/>
      <c r="I49" s="54">
        <f>COUNTIFS($B$11:$B$30,I$47,$C$11:$C$30,"A",$D$11:$D$30,"*")</f>
        <v>0</v>
      </c>
      <c r="J49" s="55"/>
      <c r="K49" s="56"/>
      <c r="L49" s="54">
        <f>COUNTIFS($B$11:$B$30,I$47,$C$11:$C$30,"B",$D$11:$D$30,"*")</f>
        <v>0</v>
      </c>
      <c r="M49" s="55"/>
      <c r="N49" s="56"/>
      <c r="O49" s="54">
        <f>COUNTIFS($B$11:$B$30,O$47,$C$11:$C$30,"A",$D$11:$D$30,"*")</f>
        <v>0</v>
      </c>
      <c r="P49" s="55"/>
      <c r="Q49" s="56"/>
      <c r="R49" s="54">
        <f>COUNTIFS($B$11:$B$30,O$47,$C$11:$C$30,"B",$D$11:$D$30,"*")</f>
        <v>0</v>
      </c>
      <c r="S49" s="55"/>
      <c r="T49" s="56"/>
      <c r="U49" s="54">
        <f>COUNTIFS($B$11:$B$30,U$47,$C$11:$C$30,"A",$D$11:$D$30,"*")</f>
        <v>0</v>
      </c>
      <c r="V49" s="55"/>
      <c r="W49" s="56"/>
      <c r="X49" s="54">
        <f>COUNTIFS($B$11:$B$30,U$47,$C$11:$C$30,"B",$D$11:$D$30,"*")</f>
        <v>0</v>
      </c>
      <c r="Y49" s="55"/>
      <c r="Z49" s="56"/>
      <c r="AA49" s="54">
        <f>COUNTIFS($B$11:$B$30,AA$47,$C$11:$C$30,"A",$D$11:$D$30,"*")</f>
        <v>0</v>
      </c>
      <c r="AB49" s="55"/>
      <c r="AC49" s="56"/>
      <c r="AD49" s="54">
        <f>COUNTIFS($B$11:$B$30,AA$47,$C$11:$C$30,"B",$D$11:$D$30,"*")</f>
        <v>0</v>
      </c>
      <c r="AE49" s="55"/>
      <c r="AF49" s="56"/>
      <c r="AG49" s="54">
        <f>COUNTIFS($B$11:$B$30,AG$47,$C$11:$C$30,"A",$D$11:$D$30,"*")</f>
        <v>0</v>
      </c>
      <c r="AH49" s="55"/>
      <c r="AI49" s="56"/>
      <c r="AJ49" s="54">
        <f>COUNTIFS($B$11:$B$30,AG$47,$C$11:$C$30,"B",$D$11:$D$30,"*")</f>
        <v>0</v>
      </c>
      <c r="AK49" s="56"/>
      <c r="AL49" s="32">
        <f>COUNTIFS($B$11:$B$30,AL$47,$C$11:$C$30,"A",$D$11:$D$30,"*")</f>
        <v>0</v>
      </c>
      <c r="AM49" s="32">
        <f>COUNTIFS($B$11:$B$30,AL$47,$C$11:$C$30,"B",$D$11:$D$30,"*")</f>
        <v>0</v>
      </c>
      <c r="AN49" s="5"/>
    </row>
    <row r="50" spans="1:40" ht="18" customHeight="1" x14ac:dyDescent="0.4">
      <c r="A50" s="5"/>
      <c r="B50" s="28" t="s">
        <v>43</v>
      </c>
      <c r="C50" s="32">
        <f>COUNTIFS($B$11:$B$30,C$47,$C$11:$C$30,"C",$D$11:$D$30,"*")</f>
        <v>0</v>
      </c>
      <c r="D50" s="32">
        <f>COUNTIFS($B$11:$B$30,C$47,$C$11:$C$30,"D",$D$11:$D$30,"*")</f>
        <v>0</v>
      </c>
      <c r="E50" s="32">
        <f>COUNTIFS($B$11:$B$30,E$47,$C$11:$C$30,"C",$D$11:$D$30,"*")</f>
        <v>0</v>
      </c>
      <c r="F50" s="54">
        <f>COUNTIFS($B$11:$B$30,E$47,$C$11:$C$30,"D",$D$11:$D$30,"*")</f>
        <v>0</v>
      </c>
      <c r="G50" s="55"/>
      <c r="H50" s="56"/>
      <c r="I50" s="54">
        <f>COUNTIFS($B$11:$B$30,I$47,$C$11:$C$30,"C",$D$11:$D$30,"*")</f>
        <v>0</v>
      </c>
      <c r="J50" s="55"/>
      <c r="K50" s="56"/>
      <c r="L50" s="54">
        <f>COUNTIFS($B$11:$B$30,I$47,$C$11:$C$30,"D",$D$11:$D$30,"*")</f>
        <v>0</v>
      </c>
      <c r="M50" s="55"/>
      <c r="N50" s="56"/>
      <c r="O50" s="54">
        <f>COUNTIFS($B$11:$B$30,O$47,$C$11:$C$30,"C",$D$11:$D$30,"*")</f>
        <v>0</v>
      </c>
      <c r="P50" s="55"/>
      <c r="Q50" s="56"/>
      <c r="R50" s="54">
        <f>COUNTIFS($B$11:$B$30,O$47,$C$11:$C$30,"D",$D$11:$D$30,"*")</f>
        <v>0</v>
      </c>
      <c r="S50" s="55"/>
      <c r="T50" s="56"/>
      <c r="U50" s="54">
        <f>COUNTIFS($B$11:$B$30,U$47,$C$11:$C$30,"C",$D$11:$D$30,"*")</f>
        <v>0</v>
      </c>
      <c r="V50" s="55"/>
      <c r="W50" s="56"/>
      <c r="X50" s="54">
        <f>COUNTIFS($B$11:$B$30,U$47,$C$11:$C$30,"D",$D$11:$D$30,"*")</f>
        <v>0</v>
      </c>
      <c r="Y50" s="55"/>
      <c r="Z50" s="56"/>
      <c r="AA50" s="54">
        <f>COUNTIFS($B$11:$B$30,AA$47,$C$11:$C$30,"C",$D$11:$D$30,"*")</f>
        <v>0</v>
      </c>
      <c r="AB50" s="55"/>
      <c r="AC50" s="56"/>
      <c r="AD50" s="54">
        <f>COUNTIFS($B$11:$B$30,AA$47,$C$11:$C$30,"D",$D$11:$D$30,"*")</f>
        <v>0</v>
      </c>
      <c r="AE50" s="55"/>
      <c r="AF50" s="56"/>
      <c r="AG50" s="54">
        <f>COUNTIFS($B$11:$B$30,AG$47,$C$11:$C$30,"C",$D$11:$D$30,"*")</f>
        <v>0</v>
      </c>
      <c r="AH50" s="55"/>
      <c r="AI50" s="56"/>
      <c r="AJ50" s="54">
        <f>COUNTIFS($B$11:$B$30,AG$47,$C$11:$C$30,"D",$D$11:$D$30,"*")</f>
        <v>0</v>
      </c>
      <c r="AK50" s="56"/>
      <c r="AL50" s="32">
        <f>COUNTIFS($B$11:$B$30,AL$47,$C$11:$C$30,"C",$D$11:$D$30,"*")</f>
        <v>0</v>
      </c>
      <c r="AM50" s="32">
        <f>COUNTIFS($B$11:$B$30,AL$47,$C$11:$C$30,"D",$D$11:$D$30,"*")</f>
        <v>0</v>
      </c>
      <c r="AN50" s="5"/>
    </row>
    <row r="51" spans="1:40" ht="24.95" customHeight="1" x14ac:dyDescent="0.4">
      <c r="A51" s="5"/>
      <c r="B51" s="28" t="s">
        <v>44</v>
      </c>
      <c r="C51" s="47">
        <f>IF($AK$3="４週",SUMIFS($AJ$11:$AJ$30,$B$11:$B$30,C47)/4/$AH$5,IF($AK$3="歴月",SUMIFS($AJ$11:$AJ$30,$B$11:$B$30,C47)/$AL$5,"記載する期間を選択してください"))</f>
        <v>0</v>
      </c>
      <c r="D51" s="48"/>
      <c r="E51" s="47">
        <f>IF($AK$3="４週",SUMIFS($AJ$11:$AJ$30,$B$11:$B$30,E47)/4/$AH$5,IF($AK$3="歴月",SUMIFS($AJ$11:$AJ$30,$B$11:$B$30,E47)/$AL$5,"記載する期間を選択してください"))</f>
        <v>0</v>
      </c>
      <c r="F51" s="52"/>
      <c r="G51" s="52"/>
      <c r="H51" s="48"/>
      <c r="I51" s="47">
        <f>IF($AK$3="４週",SUMIFS($AJ$11:$AJ$30,$B$11:$B$30,I47)/4/$AH$5,IF($AK$3="歴月",SUMIFS($AJ$11:$AJ$30,$B$11:$B$30,I47)/$AL$5,"記載する期間を選択してください"))</f>
        <v>0</v>
      </c>
      <c r="J51" s="52"/>
      <c r="K51" s="52"/>
      <c r="L51" s="52"/>
      <c r="M51" s="52"/>
      <c r="N51" s="48"/>
      <c r="O51" s="47">
        <f>IF($AK$3="４週",SUMIFS($AJ$11:$AJ$30,$B$11:$B$30,O47)/4/$AH$5,IF($AK$3="歴月",SUMIFS($AJ$11:$AJ$30,$B$11:$B$30,O47)/$AL$5,"記載する期間を選択してください"))</f>
        <v>0</v>
      </c>
      <c r="P51" s="52"/>
      <c r="Q51" s="52"/>
      <c r="R51" s="52"/>
      <c r="S51" s="52"/>
      <c r="T51" s="48"/>
      <c r="U51" s="47">
        <f>IF($AK$3="４週",SUMIFS($AJ$11:$AJ$30,$B$11:$B$30,U47)/4/$AH$5,IF($AK$3="歴月",SUMIFS($AJ$11:$AJ$30,$B$11:$B$30,U47)/$AL$5,"記載する期間を選択してください"))</f>
        <v>0</v>
      </c>
      <c r="V51" s="52"/>
      <c r="W51" s="52"/>
      <c r="X51" s="52"/>
      <c r="Y51" s="52"/>
      <c r="Z51" s="48"/>
      <c r="AA51" s="47">
        <f>IF($AK$3="４週",SUMIFS($AJ$11:$AJ$30,$B$11:$B$30,AA47)/4/$AH$5,IF($AK$3="歴月",SUMIFS($AJ$11:$AJ$30,$B$11:$B$30,AA47)/$AL$5,"記載する期間を選択してください"))</f>
        <v>0</v>
      </c>
      <c r="AB51" s="52"/>
      <c r="AC51" s="52"/>
      <c r="AD51" s="52"/>
      <c r="AE51" s="52"/>
      <c r="AF51" s="48"/>
      <c r="AG51" s="47">
        <f>IF($AK$3="４週",SUMIFS($AJ$11:$AJ$30,$B$11:$B$30,AG47)/4/$AH$5,IF($AK$3="歴月",SUMIFS($AJ$11:$AJ$30,$B$11:$B$30,AG47)/$AL$5,"記載する期間を選択してください"))</f>
        <v>0</v>
      </c>
      <c r="AH51" s="52"/>
      <c r="AI51" s="52"/>
      <c r="AJ51" s="52"/>
      <c r="AK51" s="48"/>
      <c r="AL51" s="47">
        <f>IF($AK$3="４週",SUMIFS($AJ$11:$AJ$30,$B$11:$B$30,AL47)/4/$AH$5,IF($AK$3="歴月",SUMIFS($AJ$11:$AJ$30,$B$11:$B$30,AL47)/$AL$5,"記載する期間を選択してください"))</f>
        <v>0</v>
      </c>
      <c r="AM51" s="48"/>
      <c r="AN51" s="5"/>
    </row>
    <row r="52" spans="1:40" ht="5.0999999999999996" customHeight="1" x14ac:dyDescent="0.4">
      <c r="A52" s="5"/>
      <c r="B52" s="8"/>
      <c r="C52" s="34">
        <v>2</v>
      </c>
      <c r="D52" s="34"/>
      <c r="E52" s="34">
        <v>3</v>
      </c>
      <c r="F52" s="34"/>
      <c r="G52" s="34"/>
      <c r="H52" s="34"/>
      <c r="I52" s="34">
        <v>4</v>
      </c>
      <c r="J52" s="34"/>
      <c r="K52" s="34"/>
      <c r="L52" s="34"/>
      <c r="M52" s="34"/>
      <c r="N52" s="34"/>
      <c r="O52" s="34">
        <v>5</v>
      </c>
      <c r="P52" s="34"/>
      <c r="Q52" s="34"/>
      <c r="R52" s="34"/>
      <c r="S52" s="34"/>
      <c r="T52" s="34"/>
      <c r="U52" s="34">
        <v>6</v>
      </c>
      <c r="V52" s="34"/>
      <c r="W52" s="34"/>
      <c r="X52" s="34"/>
      <c r="Y52" s="34"/>
      <c r="Z52" s="34"/>
      <c r="AA52" s="34">
        <v>7</v>
      </c>
      <c r="AB52" s="34"/>
      <c r="AC52" s="34"/>
      <c r="AD52" s="34"/>
      <c r="AE52" s="34"/>
      <c r="AF52" s="34"/>
      <c r="AG52" s="34">
        <v>8</v>
      </c>
      <c r="AH52" s="34"/>
      <c r="AI52" s="34"/>
      <c r="AJ52" s="34"/>
      <c r="AK52" s="34"/>
      <c r="AL52" s="34">
        <v>9</v>
      </c>
      <c r="AM52" s="35"/>
      <c r="AN52" s="5"/>
    </row>
    <row r="53" spans="1:40" ht="15" customHeight="1" x14ac:dyDescent="0.4">
      <c r="A53" s="26" t="s">
        <v>45</v>
      </c>
      <c r="B53" s="36"/>
      <c r="C53" s="37"/>
      <c r="D53" s="37"/>
      <c r="E53" s="37"/>
      <c r="F53" s="38"/>
      <c r="G53" s="37"/>
      <c r="H53" s="34"/>
      <c r="I53" s="34"/>
      <c r="J53" s="34"/>
      <c r="K53" s="34"/>
      <c r="L53" s="34"/>
      <c r="M53" s="34"/>
      <c r="N53" s="34"/>
      <c r="O53" s="34"/>
      <c r="P53" s="34"/>
      <c r="Q53" s="34"/>
      <c r="R53" s="34">
        <v>6</v>
      </c>
      <c r="S53" s="34"/>
      <c r="T53" s="34"/>
      <c r="U53" s="34"/>
      <c r="V53" s="34"/>
      <c r="W53" s="34"/>
      <c r="X53" s="34">
        <v>7</v>
      </c>
      <c r="Y53" s="34"/>
      <c r="Z53" s="34"/>
      <c r="AA53" s="34"/>
      <c r="AB53" s="34"/>
      <c r="AC53" s="34"/>
      <c r="AD53" s="34">
        <v>8</v>
      </c>
      <c r="AE53" s="34"/>
      <c r="AF53" s="34"/>
      <c r="AG53" s="39"/>
      <c r="AH53" s="39"/>
      <c r="AI53" s="39"/>
      <c r="AJ53" s="39">
        <v>9</v>
      </c>
      <c r="AK53" s="40"/>
      <c r="AL53" s="40"/>
      <c r="AM53" s="5"/>
    </row>
    <row r="54" spans="1:40" s="26" customFormat="1" ht="15" customHeight="1" x14ac:dyDescent="0.4">
      <c r="A54" s="26" t="s">
        <v>46</v>
      </c>
      <c r="B54" s="29"/>
      <c r="C54" s="29"/>
      <c r="D54" s="29"/>
      <c r="E54" s="29"/>
      <c r="F54" s="29"/>
      <c r="G54" s="29"/>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row>
    <row r="55" spans="1:40" s="26" customFormat="1" ht="15" customHeight="1" x14ac:dyDescent="0.4">
      <c r="A55" s="26" t="s">
        <v>47</v>
      </c>
      <c r="B55" s="29"/>
      <c r="C55" s="29"/>
      <c r="D55" s="29"/>
      <c r="E55" s="29"/>
      <c r="F55" s="29"/>
      <c r="G55" s="29"/>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row>
    <row r="56" spans="1:40" s="26" customFormat="1" ht="15" customHeight="1" x14ac:dyDescent="0.4">
      <c r="A56" s="26" t="s">
        <v>48</v>
      </c>
      <c r="B56" s="29"/>
      <c r="C56" s="29"/>
      <c r="D56" s="29"/>
      <c r="E56" s="29"/>
      <c r="F56" s="29"/>
      <c r="G56" s="29"/>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row>
    <row r="57" spans="1:40" s="26" customFormat="1" ht="15" customHeight="1" x14ac:dyDescent="0.4">
      <c r="A57" s="26" t="s">
        <v>49</v>
      </c>
      <c r="B57" s="29"/>
      <c r="C57" s="29"/>
      <c r="D57" s="29"/>
      <c r="E57" s="29"/>
      <c r="F57" s="29"/>
      <c r="G57" s="29"/>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row>
    <row r="58" spans="1:40" ht="15" customHeight="1" x14ac:dyDescent="0.4">
      <c r="A58" s="26" t="s">
        <v>50</v>
      </c>
      <c r="B58" s="41"/>
      <c r="C58" s="26"/>
      <c r="D58" s="26"/>
      <c r="E58" s="26"/>
      <c r="F58" s="26"/>
      <c r="G58" s="26"/>
    </row>
    <row r="59" spans="1:40" ht="15" customHeight="1" x14ac:dyDescent="0.4">
      <c r="A59" s="26" t="s">
        <v>51</v>
      </c>
      <c r="B59" s="41"/>
      <c r="C59" s="26"/>
      <c r="D59" s="26"/>
      <c r="E59" s="26"/>
      <c r="F59" s="26"/>
      <c r="G59" s="26"/>
    </row>
    <row r="60" spans="1:40" ht="15" customHeight="1" x14ac:dyDescent="0.4">
      <c r="A60" s="26"/>
      <c r="B60" s="33" t="s">
        <v>52</v>
      </c>
      <c r="C60" s="53" t="s">
        <v>53</v>
      </c>
      <c r="D60" s="53"/>
      <c r="E60" s="53"/>
      <c r="F60" s="26"/>
      <c r="G60" s="26"/>
    </row>
    <row r="61" spans="1:40" ht="15" customHeight="1" x14ac:dyDescent="0.4">
      <c r="A61" s="26"/>
      <c r="B61" s="42" t="s">
        <v>21</v>
      </c>
      <c r="C61" s="46" t="s">
        <v>54</v>
      </c>
      <c r="D61" s="46"/>
      <c r="E61" s="46"/>
      <c r="F61" s="26"/>
      <c r="G61" s="26"/>
    </row>
    <row r="62" spans="1:40" ht="15" customHeight="1" x14ac:dyDescent="0.4">
      <c r="A62" s="26"/>
      <c r="B62" s="42" t="s">
        <v>22</v>
      </c>
      <c r="C62" s="46" t="s">
        <v>55</v>
      </c>
      <c r="D62" s="46"/>
      <c r="E62" s="46"/>
      <c r="F62" s="26"/>
      <c r="G62" s="26"/>
    </row>
    <row r="63" spans="1:40" ht="15" customHeight="1" x14ac:dyDescent="0.4">
      <c r="A63" s="26"/>
      <c r="B63" s="42" t="s">
        <v>23</v>
      </c>
      <c r="C63" s="46" t="s">
        <v>56</v>
      </c>
      <c r="D63" s="46"/>
      <c r="E63" s="46"/>
      <c r="F63" s="26"/>
      <c r="G63" s="26"/>
    </row>
    <row r="64" spans="1:40" ht="15" customHeight="1" x14ac:dyDescent="0.4">
      <c r="A64" s="26"/>
      <c r="B64" s="42" t="s">
        <v>24</v>
      </c>
      <c r="C64" s="46" t="s">
        <v>57</v>
      </c>
      <c r="D64" s="46"/>
      <c r="E64" s="46"/>
      <c r="F64" s="26"/>
      <c r="G64" s="26"/>
    </row>
    <row r="65" spans="1:7" ht="15" customHeight="1" x14ac:dyDescent="0.4">
      <c r="A65" s="26"/>
      <c r="B65" s="26" t="s">
        <v>58</v>
      </c>
      <c r="C65" s="26"/>
      <c r="D65" s="26"/>
      <c r="E65" s="26"/>
      <c r="F65" s="26"/>
      <c r="G65" s="26"/>
    </row>
    <row r="66" spans="1:7" ht="15" customHeight="1" x14ac:dyDescent="0.4">
      <c r="A66" s="26"/>
      <c r="B66" s="26" t="s">
        <v>59</v>
      </c>
      <c r="C66" s="26"/>
      <c r="D66" s="26"/>
      <c r="E66" s="26"/>
      <c r="F66" s="26"/>
      <c r="G66" s="26"/>
    </row>
    <row r="67" spans="1:7" ht="15" customHeight="1" x14ac:dyDescent="0.4">
      <c r="A67" s="26"/>
      <c r="B67" s="26" t="s">
        <v>60</v>
      </c>
      <c r="C67" s="26"/>
      <c r="D67" s="26"/>
      <c r="E67" s="26"/>
      <c r="F67" s="26"/>
      <c r="G67" s="26"/>
    </row>
    <row r="68" spans="1:7" ht="15" customHeight="1" x14ac:dyDescent="0.4">
      <c r="A68" s="26" t="s">
        <v>68</v>
      </c>
      <c r="B68" s="41"/>
      <c r="C68" s="26"/>
      <c r="D68" s="26"/>
      <c r="E68" s="26"/>
      <c r="F68" s="26"/>
      <c r="G68" s="26"/>
    </row>
    <row r="69" spans="1:7" ht="15" customHeight="1" x14ac:dyDescent="0.4">
      <c r="A69" s="26" t="s">
        <v>69</v>
      </c>
      <c r="B69" s="41"/>
      <c r="C69" s="26"/>
      <c r="D69" s="26"/>
      <c r="E69" s="26"/>
      <c r="F69" s="26"/>
      <c r="G69" s="26"/>
    </row>
    <row r="70" spans="1:7" ht="15" customHeight="1" x14ac:dyDescent="0.4">
      <c r="A70" s="26" t="s">
        <v>61</v>
      </c>
      <c r="B70" s="41"/>
      <c r="C70" s="26"/>
      <c r="D70" s="26"/>
      <c r="E70" s="26"/>
      <c r="F70" s="26"/>
      <c r="G70" s="26"/>
    </row>
    <row r="71" spans="1:7" ht="15" customHeight="1" x14ac:dyDescent="0.4">
      <c r="A71" s="26" t="s">
        <v>70</v>
      </c>
      <c r="B71" s="41"/>
      <c r="C71" s="26"/>
      <c r="D71" s="26"/>
      <c r="E71" s="26"/>
      <c r="F71" s="26"/>
      <c r="G71" s="26"/>
    </row>
    <row r="72" spans="1:7" ht="15" customHeight="1" x14ac:dyDescent="0.4">
      <c r="A72" s="26" t="s">
        <v>62</v>
      </c>
      <c r="B72" s="41"/>
      <c r="C72" s="26"/>
      <c r="D72" s="26"/>
      <c r="E72" s="26"/>
      <c r="F72" s="26"/>
      <c r="G72" s="26"/>
    </row>
    <row r="73" spans="1:7" ht="15" customHeight="1" x14ac:dyDescent="0.4">
      <c r="A73" s="26" t="s">
        <v>71</v>
      </c>
      <c r="B73" s="41"/>
      <c r="C73" s="26"/>
      <c r="D73" s="26"/>
      <c r="E73" s="26"/>
      <c r="F73" s="26"/>
      <c r="G73" s="26"/>
    </row>
    <row r="74" spans="1:7" ht="15" customHeight="1" x14ac:dyDescent="0.4">
      <c r="A74" s="26" t="s">
        <v>72</v>
      </c>
      <c r="B74" s="41"/>
      <c r="C74" s="26"/>
      <c r="D74" s="26"/>
      <c r="E74" s="26"/>
      <c r="F74" s="26"/>
      <c r="G74" s="26"/>
    </row>
    <row r="75" spans="1:7" ht="15" customHeight="1" x14ac:dyDescent="0.4">
      <c r="A75" s="26" t="s">
        <v>63</v>
      </c>
      <c r="B75" s="41"/>
      <c r="C75" s="26"/>
      <c r="D75" s="26"/>
      <c r="E75" s="26"/>
      <c r="F75" s="26"/>
      <c r="G75" s="26"/>
    </row>
    <row r="76" spans="1:7" ht="15" customHeight="1" x14ac:dyDescent="0.4">
      <c r="A76" s="26" t="s">
        <v>64</v>
      </c>
      <c r="B76" s="41"/>
      <c r="C76" s="26"/>
      <c r="D76" s="26"/>
      <c r="E76" s="26"/>
      <c r="F76" s="26"/>
      <c r="G76" s="26"/>
    </row>
    <row r="77" spans="1:7" ht="15" customHeight="1" x14ac:dyDescent="0.4">
      <c r="A77" s="26" t="s">
        <v>73</v>
      </c>
      <c r="B77" s="41"/>
      <c r="C77" s="26"/>
      <c r="D77" s="26"/>
      <c r="E77" s="26"/>
      <c r="F77" s="26"/>
      <c r="G77" s="26"/>
    </row>
  </sheetData>
  <mergeCells count="142">
    <mergeCell ref="A7:A10"/>
    <mergeCell ref="B7:B10"/>
    <mergeCell ref="C7:C10"/>
    <mergeCell ref="D7:D10"/>
    <mergeCell ref="E7:AI7"/>
    <mergeCell ref="AJ7:AJ10"/>
    <mergeCell ref="AK1:AN1"/>
    <mergeCell ref="M2:P2"/>
    <mergeCell ref="Q2:R2"/>
    <mergeCell ref="S2:T2"/>
    <mergeCell ref="U2:V2"/>
    <mergeCell ref="AK2:AN2"/>
    <mergeCell ref="AK7:AK10"/>
    <mergeCell ref="AL7:AM10"/>
    <mergeCell ref="E8:K8"/>
    <mergeCell ref="L8:R8"/>
    <mergeCell ref="S8:Y8"/>
    <mergeCell ref="Z8:AF8"/>
    <mergeCell ref="AG8:AI8"/>
    <mergeCell ref="AK3:AN3"/>
    <mergeCell ref="AK4:AN4"/>
    <mergeCell ref="AH5:AJ5"/>
    <mergeCell ref="AL17:AM17"/>
    <mergeCell ref="AL18:AM18"/>
    <mergeCell ref="AL19:AM19"/>
    <mergeCell ref="AL20:AM20"/>
    <mergeCell ref="AL21:AM21"/>
    <mergeCell ref="AL22:AM22"/>
    <mergeCell ref="AL11:AM11"/>
    <mergeCell ref="AL12:AM12"/>
    <mergeCell ref="AL13:AM13"/>
    <mergeCell ref="AL14:AM14"/>
    <mergeCell ref="AL15:AM15"/>
    <mergeCell ref="AL16:AM16"/>
    <mergeCell ref="AL29:AM29"/>
    <mergeCell ref="AL30:AM30"/>
    <mergeCell ref="AL31:AM32"/>
    <mergeCell ref="A38:C38"/>
    <mergeCell ref="F38:H38"/>
    <mergeCell ref="I38:K38"/>
    <mergeCell ref="L38:N38"/>
    <mergeCell ref="O38:Q38"/>
    <mergeCell ref="AL23:AM23"/>
    <mergeCell ref="AL24:AM24"/>
    <mergeCell ref="AL25:AM25"/>
    <mergeCell ref="AL26:AM26"/>
    <mergeCell ref="AL27:AM27"/>
    <mergeCell ref="AL28:AM28"/>
    <mergeCell ref="AL39:AL40"/>
    <mergeCell ref="A40:C40"/>
    <mergeCell ref="F40:H40"/>
    <mergeCell ref="I40:K40"/>
    <mergeCell ref="L40:N40"/>
    <mergeCell ref="O40:Q40"/>
    <mergeCell ref="R40:T40"/>
    <mergeCell ref="AJ38:AK38"/>
    <mergeCell ref="A39:C39"/>
    <mergeCell ref="F39:H39"/>
    <mergeCell ref="I39:K39"/>
    <mergeCell ref="L39:N39"/>
    <mergeCell ref="O39:Q39"/>
    <mergeCell ref="R39:T39"/>
    <mergeCell ref="U39:W39"/>
    <mergeCell ref="X39:Z39"/>
    <mergeCell ref="AA39:AC39"/>
    <mergeCell ref="R38:T38"/>
    <mergeCell ref="U38:W38"/>
    <mergeCell ref="X38:Z38"/>
    <mergeCell ref="AA38:AC38"/>
    <mergeCell ref="AD38:AF38"/>
    <mergeCell ref="AG38:AI38"/>
    <mergeCell ref="U40:W40"/>
    <mergeCell ref="X40:Z40"/>
    <mergeCell ref="AA40:AC40"/>
    <mergeCell ref="AD40:AF40"/>
    <mergeCell ref="AG40:AI40"/>
    <mergeCell ref="AJ40:AK40"/>
    <mergeCell ref="AD39:AF39"/>
    <mergeCell ref="AG39:AI39"/>
    <mergeCell ref="AJ39:AK39"/>
    <mergeCell ref="C47:D47"/>
    <mergeCell ref="E47:H47"/>
    <mergeCell ref="I47:N47"/>
    <mergeCell ref="O47:T47"/>
    <mergeCell ref="U47:Z47"/>
    <mergeCell ref="AA47:AF47"/>
    <mergeCell ref="A43:B43"/>
    <mergeCell ref="C43:D43"/>
    <mergeCell ref="E43:H43"/>
    <mergeCell ref="A44:B44"/>
    <mergeCell ref="C44:D44"/>
    <mergeCell ref="E44:H44"/>
    <mergeCell ref="AG47:AK47"/>
    <mergeCell ref="AL47:AM47"/>
    <mergeCell ref="F48:H48"/>
    <mergeCell ref="I48:K48"/>
    <mergeCell ref="L48:N48"/>
    <mergeCell ref="O48:Q48"/>
    <mergeCell ref="R48:T48"/>
    <mergeCell ref="U48:W48"/>
    <mergeCell ref="X48:Z48"/>
    <mergeCell ref="AA48:AC48"/>
    <mergeCell ref="F50:H50"/>
    <mergeCell ref="I50:K50"/>
    <mergeCell ref="L50:N50"/>
    <mergeCell ref="O50:Q50"/>
    <mergeCell ref="R50:T50"/>
    <mergeCell ref="U50:W50"/>
    <mergeCell ref="AD48:AF48"/>
    <mergeCell ref="AG48:AI48"/>
    <mergeCell ref="AJ48:AK48"/>
    <mergeCell ref="F49:H49"/>
    <mergeCell ref="I49:K49"/>
    <mergeCell ref="L49:N49"/>
    <mergeCell ref="O49:Q49"/>
    <mergeCell ref="R49:T49"/>
    <mergeCell ref="U49:W49"/>
    <mergeCell ref="X49:Z49"/>
    <mergeCell ref="C63:E63"/>
    <mergeCell ref="C64:E64"/>
    <mergeCell ref="A31:D31"/>
    <mergeCell ref="A32:D32"/>
    <mergeCell ref="AA51:AF51"/>
    <mergeCell ref="AG51:AK51"/>
    <mergeCell ref="AL51:AM51"/>
    <mergeCell ref="C60:E60"/>
    <mergeCell ref="C61:E61"/>
    <mergeCell ref="C62:E62"/>
    <mergeCell ref="X50:Z50"/>
    <mergeCell ref="AA50:AC50"/>
    <mergeCell ref="AD50:AF50"/>
    <mergeCell ref="AG50:AI50"/>
    <mergeCell ref="AJ50:AK50"/>
    <mergeCell ref="C51:D51"/>
    <mergeCell ref="E51:H51"/>
    <mergeCell ref="I51:N51"/>
    <mergeCell ref="O51:T51"/>
    <mergeCell ref="U51:Z51"/>
    <mergeCell ref="AA49:AC49"/>
    <mergeCell ref="AD49:AF49"/>
    <mergeCell ref="AG49:AI49"/>
    <mergeCell ref="AJ49:AK49"/>
  </mergeCells>
  <phoneticPr fontId="19"/>
  <dataValidations count="5">
    <dataValidation type="list" allowBlank="1" showInputMessage="1" showErrorMessage="1" sqref="AK3:AN3" xr:uid="{40E3AC87-6B81-4652-8EE5-93B253A73FF2}">
      <formula1>"４週,歴月"</formula1>
    </dataValidation>
    <dataValidation type="list" allowBlank="1" showInputMessage="1" showErrorMessage="1" sqref="AK4:AN4" xr:uid="{13373EE7-A9A5-4CBA-99C4-E0BBB4EFB1C9}">
      <formula1>"予定,実績"</formula1>
    </dataValidation>
    <dataValidation type="whole" operator="greaterThanOrEqual" allowBlank="1" showInputMessage="1" showErrorMessage="1" sqref="I39:I40 D39:F40 AG39:AG40 AD39:AD40 AA39:AA40 X39:X40 U39:U40 R39:R40 O39:O40 L39:L40" xr:uid="{A14A47F7-C7E8-4CB6-BE6C-35DA76CEBF5E}">
      <formula1>0</formula1>
    </dataValidation>
    <dataValidation operator="greaterThanOrEqual" allowBlank="1" showInputMessage="1" showErrorMessage="1" sqref="I45 AJ39:AJ40 AL39 L41 L45 I41" xr:uid="{861DD39E-CFD8-4199-B4CA-1CCFC19994A8}"/>
    <dataValidation type="list" allowBlank="1" showInputMessage="1" showErrorMessage="1" sqref="C11:C30" xr:uid="{7E81EEB0-763D-493C-8132-8983559137C3}">
      <formula1>"A,B,C,D"</formula1>
    </dataValidation>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04051-EB17-4522-B99E-65389CEAEF71}">
  <dimension ref="A1:AQ76"/>
  <sheetViews>
    <sheetView showGridLines="0" tabSelected="1" view="pageBreakPreview" zoomScaleNormal="100" zoomScaleSheetLayoutView="100" workbookViewId="0">
      <selection activeCell="I20" sqref="I20"/>
    </sheetView>
  </sheetViews>
  <sheetFormatPr defaultColWidth="8.25" defaultRowHeight="21" customHeight="1" x14ac:dyDescent="0.4"/>
  <cols>
    <col min="1" max="1" width="2.625" style="8" customWidth="1"/>
    <col min="2" max="2" width="14.75" style="2" customWidth="1"/>
    <col min="3" max="3" width="6.625" style="8" customWidth="1"/>
    <col min="4" max="4" width="15.625" style="8" customWidth="1"/>
    <col min="5" max="5" width="7.625" style="8" customWidth="1"/>
    <col min="6" max="35" width="2.625" style="8" customWidth="1"/>
    <col min="36" max="36" width="6.75" style="8" customWidth="1"/>
    <col min="37" max="37" width="6.625" style="8" customWidth="1"/>
    <col min="38" max="39" width="7.625" style="8" customWidth="1"/>
    <col min="40" max="40" width="5.625" style="8" customWidth="1"/>
    <col min="41" max="16384" width="8.25" style="8"/>
  </cols>
  <sheetData>
    <row r="1" spans="1:40" ht="20.100000000000001" customHeight="1" x14ac:dyDescent="0.4">
      <c r="A1" s="1" t="s">
        <v>0</v>
      </c>
      <c r="C1" s="3"/>
      <c r="D1" s="3"/>
      <c r="E1" s="3"/>
      <c r="F1" s="3"/>
      <c r="G1" s="3"/>
      <c r="H1" s="3"/>
      <c r="I1" s="3"/>
      <c r="J1" s="3"/>
      <c r="K1" s="3"/>
      <c r="L1" s="3"/>
      <c r="M1" s="3"/>
      <c r="N1" s="3"/>
      <c r="O1" s="3"/>
      <c r="P1" s="3"/>
      <c r="Q1" s="3"/>
      <c r="R1" s="3"/>
      <c r="S1" s="3"/>
      <c r="T1" s="3"/>
      <c r="U1" s="3"/>
      <c r="V1" s="3"/>
      <c r="W1" s="3"/>
      <c r="X1" s="4"/>
      <c r="Y1" s="4"/>
      <c r="Z1" s="5"/>
      <c r="AA1" s="5"/>
      <c r="AB1" s="5"/>
      <c r="AC1" s="5"/>
      <c r="AD1" s="6"/>
      <c r="AE1" s="6"/>
      <c r="AF1" s="6"/>
      <c r="AG1" s="6"/>
      <c r="AH1" s="6"/>
      <c r="AI1" s="7" t="s">
        <v>1</v>
      </c>
      <c r="AJ1" s="7"/>
      <c r="AK1" s="82" t="s">
        <v>66</v>
      </c>
      <c r="AL1" s="82"/>
      <c r="AM1" s="82"/>
      <c r="AN1" s="82"/>
    </row>
    <row r="2" spans="1:40" ht="18" customHeight="1" x14ac:dyDescent="0.4">
      <c r="A2" s="5"/>
      <c r="B2" s="9"/>
      <c r="C2" s="9"/>
      <c r="D2" s="9"/>
      <c r="E2" s="9"/>
      <c r="F2" s="9"/>
      <c r="G2" s="9"/>
      <c r="H2" s="9"/>
      <c r="I2" s="9"/>
      <c r="J2" s="9"/>
      <c r="K2" s="9"/>
      <c r="L2" s="9"/>
      <c r="M2" s="78">
        <v>2025</v>
      </c>
      <c r="N2" s="78"/>
      <c r="O2" s="78"/>
      <c r="P2" s="78"/>
      <c r="Q2" s="79" t="s">
        <v>3</v>
      </c>
      <c r="R2" s="79"/>
      <c r="S2" s="78">
        <v>5</v>
      </c>
      <c r="T2" s="78"/>
      <c r="U2" s="79" t="s">
        <v>4</v>
      </c>
      <c r="V2" s="79"/>
      <c r="W2" s="9"/>
      <c r="X2" s="9"/>
      <c r="Y2" s="9"/>
      <c r="Z2" s="5"/>
      <c r="AA2" s="5"/>
      <c r="AC2" s="7"/>
      <c r="AD2" s="9"/>
      <c r="AE2" s="9"/>
      <c r="AF2" s="9"/>
      <c r="AG2" s="9"/>
      <c r="AH2" s="9"/>
      <c r="AI2" s="7" t="s">
        <v>5</v>
      </c>
      <c r="AJ2" s="7"/>
      <c r="AK2" s="80"/>
      <c r="AL2" s="80"/>
      <c r="AM2" s="80"/>
      <c r="AN2" s="80"/>
    </row>
    <row r="3" spans="1:40" ht="18" customHeight="1" x14ac:dyDescent="0.4">
      <c r="A3" s="10"/>
      <c r="B3" s="10"/>
      <c r="C3" s="10"/>
      <c r="D3" s="10"/>
      <c r="E3" s="10"/>
      <c r="F3" s="10"/>
      <c r="G3" s="10"/>
      <c r="H3" s="10"/>
      <c r="I3" s="10"/>
      <c r="J3" s="10"/>
      <c r="K3" s="10"/>
      <c r="L3" s="10"/>
      <c r="M3" s="10"/>
      <c r="N3" s="10"/>
      <c r="O3" s="10"/>
      <c r="P3" s="10"/>
      <c r="Q3" s="10"/>
      <c r="R3" s="10"/>
      <c r="S3" s="10"/>
      <c r="T3" s="10"/>
      <c r="U3" s="10"/>
      <c r="V3" s="10"/>
      <c r="W3" s="10"/>
      <c r="Y3" s="11"/>
      <c r="Z3" s="11"/>
      <c r="AA3" s="11"/>
      <c r="AB3" s="5"/>
      <c r="AC3" s="11"/>
      <c r="AD3" s="11"/>
      <c r="AE3" s="11"/>
      <c r="AF3" s="11"/>
      <c r="AG3" s="11"/>
      <c r="AH3" s="11"/>
      <c r="AI3" s="12" t="s">
        <v>6</v>
      </c>
      <c r="AJ3" s="7"/>
      <c r="AK3" s="71"/>
      <c r="AL3" s="71"/>
      <c r="AM3" s="71"/>
      <c r="AN3" s="71"/>
    </row>
    <row r="4" spans="1:40" ht="18" customHeight="1" x14ac:dyDescent="0.4">
      <c r="A4" s="10"/>
      <c r="B4" s="10"/>
      <c r="C4" s="43"/>
      <c r="D4" s="44"/>
      <c r="E4" s="10" t="s">
        <v>79</v>
      </c>
      <c r="F4" s="10"/>
      <c r="G4" s="10"/>
      <c r="H4" s="10"/>
      <c r="I4" s="10"/>
      <c r="J4" s="10"/>
      <c r="K4" s="10"/>
      <c r="L4" s="10"/>
      <c r="M4" s="10"/>
      <c r="N4" s="10"/>
      <c r="O4" s="10"/>
      <c r="P4" s="10"/>
      <c r="Q4" s="10"/>
      <c r="R4" s="10"/>
      <c r="S4" s="10"/>
      <c r="T4" s="10"/>
      <c r="U4" s="10"/>
      <c r="V4" s="10"/>
      <c r="W4" s="10"/>
      <c r="Y4" s="11"/>
      <c r="Z4" s="11"/>
      <c r="AA4" s="11"/>
      <c r="AB4" s="5"/>
      <c r="AC4" s="11"/>
      <c r="AD4" s="11"/>
      <c r="AE4" s="11"/>
      <c r="AF4" s="11"/>
      <c r="AG4" s="11"/>
      <c r="AH4" s="11"/>
      <c r="AI4" s="12" t="s">
        <v>8</v>
      </c>
      <c r="AJ4" s="7"/>
      <c r="AK4" s="71"/>
      <c r="AL4" s="71"/>
      <c r="AM4" s="71"/>
      <c r="AN4" s="71"/>
    </row>
    <row r="5" spans="1:40" ht="18" customHeight="1" x14ac:dyDescent="0.4">
      <c r="A5" s="10"/>
      <c r="B5" s="10"/>
      <c r="C5" s="10"/>
      <c r="D5" s="45"/>
      <c r="E5" s="10" t="s">
        <v>80</v>
      </c>
      <c r="F5" s="10"/>
      <c r="G5" s="10"/>
      <c r="H5" s="10"/>
      <c r="I5" s="10"/>
      <c r="J5" s="10"/>
      <c r="K5" s="10"/>
      <c r="L5" s="10"/>
      <c r="M5" s="10"/>
      <c r="N5" s="10"/>
      <c r="O5" s="10"/>
      <c r="P5" s="10"/>
      <c r="Q5" s="10"/>
      <c r="R5" s="10"/>
      <c r="S5" s="10"/>
      <c r="U5" s="10"/>
      <c r="V5" s="10"/>
      <c r="W5" s="10"/>
      <c r="Y5" s="11"/>
      <c r="Z5" s="11"/>
      <c r="AA5" s="11"/>
      <c r="AB5" s="5"/>
      <c r="AC5" s="11"/>
      <c r="AD5" s="11"/>
      <c r="AE5" s="11"/>
      <c r="AF5" s="11"/>
      <c r="AG5" s="12" t="s">
        <v>9</v>
      </c>
      <c r="AH5" s="72"/>
      <c r="AI5" s="72"/>
      <c r="AJ5" s="72"/>
      <c r="AK5" s="11" t="s">
        <v>10</v>
      </c>
      <c r="AL5" s="13"/>
      <c r="AM5" s="11" t="s">
        <v>11</v>
      </c>
      <c r="AN5" s="5"/>
    </row>
    <row r="6" spans="1:40" ht="9.9499999999999993" customHeight="1" x14ac:dyDescent="0.4">
      <c r="A6" s="5"/>
      <c r="B6" s="14"/>
      <c r="C6" s="14"/>
      <c r="D6" s="14"/>
      <c r="E6" s="14"/>
      <c r="F6" s="14"/>
      <c r="G6" s="14"/>
      <c r="H6" s="14"/>
      <c r="I6" s="14"/>
      <c r="J6" s="14"/>
      <c r="K6" s="14"/>
      <c r="L6" s="14"/>
      <c r="M6" s="14"/>
      <c r="N6" s="14"/>
      <c r="O6" s="14"/>
      <c r="P6" s="14"/>
      <c r="Q6" s="14"/>
      <c r="R6" s="14"/>
      <c r="S6" s="14"/>
      <c r="T6" s="14"/>
      <c r="U6" s="14"/>
      <c r="V6" s="14"/>
      <c r="W6" s="14"/>
      <c r="X6" s="9"/>
      <c r="Y6" s="9"/>
      <c r="Z6" s="9"/>
      <c r="AA6" s="9"/>
      <c r="AB6" s="9"/>
      <c r="AC6" s="9"/>
      <c r="AD6" s="9"/>
      <c r="AE6" s="9"/>
      <c r="AF6" s="9"/>
      <c r="AG6" s="9"/>
      <c r="AH6" s="9"/>
      <c r="AI6" s="9"/>
      <c r="AJ6" s="9"/>
      <c r="AK6" s="9"/>
      <c r="AL6" s="9"/>
      <c r="AM6" s="5"/>
      <c r="AN6" s="5"/>
    </row>
    <row r="7" spans="1:40" ht="15" customHeight="1" x14ac:dyDescent="0.4">
      <c r="A7" s="69" t="s">
        <v>12</v>
      </c>
      <c r="B7" s="53" t="s">
        <v>13</v>
      </c>
      <c r="C7" s="73" t="s">
        <v>14</v>
      </c>
      <c r="D7" s="49" t="s">
        <v>74</v>
      </c>
      <c r="E7" s="76" t="s">
        <v>75</v>
      </c>
      <c r="F7" s="76"/>
      <c r="G7" s="76"/>
      <c r="H7" s="76"/>
      <c r="I7" s="76"/>
      <c r="J7" s="76"/>
      <c r="K7" s="76"/>
      <c r="L7" s="76"/>
      <c r="M7" s="76"/>
      <c r="N7" s="76"/>
      <c r="O7" s="76"/>
      <c r="P7" s="76"/>
      <c r="Q7" s="76"/>
      <c r="R7" s="76"/>
      <c r="S7" s="76"/>
      <c r="T7" s="76"/>
      <c r="U7" s="76"/>
      <c r="V7" s="76"/>
      <c r="W7" s="76"/>
      <c r="X7" s="76"/>
      <c r="Y7" s="76"/>
      <c r="Z7" s="76"/>
      <c r="AA7" s="76"/>
      <c r="AB7" s="76"/>
      <c r="AC7" s="76"/>
      <c r="AD7" s="76"/>
      <c r="AE7" s="76"/>
      <c r="AF7" s="76"/>
      <c r="AG7" s="76"/>
      <c r="AH7" s="76"/>
      <c r="AI7" s="76"/>
      <c r="AJ7" s="77" t="s">
        <v>76</v>
      </c>
      <c r="AK7" s="59" t="s">
        <v>77</v>
      </c>
      <c r="AL7" s="70" t="s">
        <v>78</v>
      </c>
      <c r="AM7" s="70"/>
    </row>
    <row r="8" spans="1:40" ht="15" customHeight="1" x14ac:dyDescent="0.4">
      <c r="A8" s="69"/>
      <c r="B8" s="53"/>
      <c r="C8" s="74"/>
      <c r="D8" s="49"/>
      <c r="E8" s="53" t="s">
        <v>15</v>
      </c>
      <c r="F8" s="53"/>
      <c r="G8" s="53"/>
      <c r="H8" s="53"/>
      <c r="I8" s="53"/>
      <c r="J8" s="53"/>
      <c r="K8" s="53"/>
      <c r="L8" s="53" t="s">
        <v>16</v>
      </c>
      <c r="M8" s="53"/>
      <c r="N8" s="53"/>
      <c r="O8" s="53"/>
      <c r="P8" s="53"/>
      <c r="Q8" s="53"/>
      <c r="R8" s="53"/>
      <c r="S8" s="53" t="s">
        <v>17</v>
      </c>
      <c r="T8" s="53"/>
      <c r="U8" s="53"/>
      <c r="V8" s="53"/>
      <c r="W8" s="53"/>
      <c r="X8" s="53"/>
      <c r="Y8" s="53"/>
      <c r="Z8" s="53" t="s">
        <v>18</v>
      </c>
      <c r="AA8" s="53"/>
      <c r="AB8" s="53"/>
      <c r="AC8" s="53"/>
      <c r="AD8" s="53"/>
      <c r="AE8" s="53"/>
      <c r="AF8" s="53"/>
      <c r="AG8" s="53" t="s">
        <v>19</v>
      </c>
      <c r="AH8" s="53"/>
      <c r="AI8" s="53"/>
      <c r="AJ8" s="77"/>
      <c r="AK8" s="59"/>
      <c r="AL8" s="70"/>
      <c r="AM8" s="70"/>
    </row>
    <row r="9" spans="1:40" ht="15" customHeight="1" x14ac:dyDescent="0.4">
      <c r="A9" s="69"/>
      <c r="B9" s="53"/>
      <c r="C9" s="74"/>
      <c r="D9" s="49"/>
      <c r="E9" s="15">
        <f>DATE($M$2,$S$2,1)</f>
        <v>45778</v>
      </c>
      <c r="F9" s="15">
        <f>DATE($M$2,$S$2,2)</f>
        <v>45779</v>
      </c>
      <c r="G9" s="15">
        <f>DATE($M$2,$S$2,3)</f>
        <v>45780</v>
      </c>
      <c r="H9" s="15">
        <f>DATE($M$2,$S$2,4)</f>
        <v>45781</v>
      </c>
      <c r="I9" s="15">
        <f>DATE($M$2,$S$2,5)</f>
        <v>45782</v>
      </c>
      <c r="J9" s="15">
        <f>DATE($M$2,$S$2,6)</f>
        <v>45783</v>
      </c>
      <c r="K9" s="15">
        <f>DATE($M$2,$S$2,7)</f>
        <v>45784</v>
      </c>
      <c r="L9" s="15">
        <f>DATE($M$2,$S$2,8)</f>
        <v>45785</v>
      </c>
      <c r="M9" s="15">
        <f>DATE($M$2,$S$2,9)</f>
        <v>45786</v>
      </c>
      <c r="N9" s="15">
        <f>DATE($M$2,$S$2,10)</f>
        <v>45787</v>
      </c>
      <c r="O9" s="15">
        <f>DATE($M$2,$S$2,11)</f>
        <v>45788</v>
      </c>
      <c r="P9" s="15">
        <f>DATE($M$2,$S$2,12)</f>
        <v>45789</v>
      </c>
      <c r="Q9" s="15">
        <f>DATE($M$2,$S$2,13)</f>
        <v>45790</v>
      </c>
      <c r="R9" s="15">
        <f>DATE($M$2,$S$2,14)</f>
        <v>45791</v>
      </c>
      <c r="S9" s="15">
        <f>DATE($M$2,$S$2,15)</f>
        <v>45792</v>
      </c>
      <c r="T9" s="15">
        <f>DATE($M$2,$S$2,16)</f>
        <v>45793</v>
      </c>
      <c r="U9" s="15">
        <f>DATE($M$2,$S$2,17)</f>
        <v>45794</v>
      </c>
      <c r="V9" s="15">
        <f>DATE($M$2,$S$2,18)</f>
        <v>45795</v>
      </c>
      <c r="W9" s="15">
        <f>DATE($M$2,$S$2,19)</f>
        <v>45796</v>
      </c>
      <c r="X9" s="15">
        <f>DATE($M$2,$S$2,20)</f>
        <v>45797</v>
      </c>
      <c r="Y9" s="15">
        <f>DATE($M$2,$S$2,21)</f>
        <v>45798</v>
      </c>
      <c r="Z9" s="15">
        <f>DATE($M$2,$S$2,22)</f>
        <v>45799</v>
      </c>
      <c r="AA9" s="15">
        <f>DATE($M$2,$S$2,23)</f>
        <v>45800</v>
      </c>
      <c r="AB9" s="15">
        <f>DATE($M$2,$S$2,24)</f>
        <v>45801</v>
      </c>
      <c r="AC9" s="15">
        <f>DATE($M$2,$S$2,25)</f>
        <v>45802</v>
      </c>
      <c r="AD9" s="15">
        <f>DATE($M$2,$S$2,26)</f>
        <v>45803</v>
      </c>
      <c r="AE9" s="15">
        <f>DATE($M$2,$S$2,27)</f>
        <v>45804</v>
      </c>
      <c r="AF9" s="15">
        <f>DATE($M$2,$S$2,28)</f>
        <v>45805</v>
      </c>
      <c r="AG9" s="15">
        <f>IF(DAY(EOMONTH(E9,0))&lt;29,"",DATE($M$2,$S$2,29))</f>
        <v>45806</v>
      </c>
      <c r="AH9" s="15">
        <f>IF(DAY(EOMONTH(E9,0))&lt;30,"",DATE($M$2,$S$2,30))</f>
        <v>45807</v>
      </c>
      <c r="AI9" s="15">
        <f>IF(DAY(EOMONTH(E9,0))&lt;31,"",DATE($M$2,$S$2,31))</f>
        <v>45808</v>
      </c>
      <c r="AJ9" s="77"/>
      <c r="AK9" s="59"/>
      <c r="AL9" s="70"/>
      <c r="AM9" s="70"/>
    </row>
    <row r="10" spans="1:40" ht="15" customHeight="1" x14ac:dyDescent="0.4">
      <c r="A10" s="69"/>
      <c r="B10" s="53"/>
      <c r="C10" s="75"/>
      <c r="D10" s="49"/>
      <c r="E10" s="16">
        <f>DATE($M$2,$S$2,1)</f>
        <v>45778</v>
      </c>
      <c r="F10" s="16">
        <f>DATE($M$2,$S$2,2)</f>
        <v>45779</v>
      </c>
      <c r="G10" s="16">
        <f>DATE($M$2,$S$2,3)</f>
        <v>45780</v>
      </c>
      <c r="H10" s="16">
        <f>DATE($M$2,$S$2,4)</f>
        <v>45781</v>
      </c>
      <c r="I10" s="16">
        <f>DATE($M$2,$S$2,5)</f>
        <v>45782</v>
      </c>
      <c r="J10" s="16">
        <f>DATE($M$2,$S$2,6)</f>
        <v>45783</v>
      </c>
      <c r="K10" s="16">
        <f>DATE($M$2,$S$2,7)</f>
        <v>45784</v>
      </c>
      <c r="L10" s="16">
        <f>DATE($M$2,$S$2,8)</f>
        <v>45785</v>
      </c>
      <c r="M10" s="16">
        <f>DATE($M$2,$S$2,9)</f>
        <v>45786</v>
      </c>
      <c r="N10" s="16">
        <f>DATE($M$2,$S$2,10)</f>
        <v>45787</v>
      </c>
      <c r="O10" s="16">
        <f>DATE($M$2,$S$2,11)</f>
        <v>45788</v>
      </c>
      <c r="P10" s="16">
        <f>DATE($M$2,$S$2,12)</f>
        <v>45789</v>
      </c>
      <c r="Q10" s="16">
        <f>DATE($M$2,$S$2,13)</f>
        <v>45790</v>
      </c>
      <c r="R10" s="16">
        <f>DATE($M$2,$S$2,14)</f>
        <v>45791</v>
      </c>
      <c r="S10" s="16">
        <f>DATE($M$2,$S$2,15)</f>
        <v>45792</v>
      </c>
      <c r="T10" s="16">
        <f>DATE($M$2,$S$2,16)</f>
        <v>45793</v>
      </c>
      <c r="U10" s="16">
        <f>DATE($M$2,$S$2,17)</f>
        <v>45794</v>
      </c>
      <c r="V10" s="16">
        <f>DATE($M$2,$S$2,18)</f>
        <v>45795</v>
      </c>
      <c r="W10" s="16">
        <f>DATE($M$2,$S$2,19)</f>
        <v>45796</v>
      </c>
      <c r="X10" s="16">
        <f>DATE($M$2,$S$2,20)</f>
        <v>45797</v>
      </c>
      <c r="Y10" s="16">
        <f>DATE($M$2,$S$2,21)</f>
        <v>45798</v>
      </c>
      <c r="Z10" s="16">
        <f>DATE($M$2,$S$2,22)</f>
        <v>45799</v>
      </c>
      <c r="AA10" s="16">
        <f>DATE($M$2,$S$2,23)</f>
        <v>45800</v>
      </c>
      <c r="AB10" s="16">
        <f>DATE($M$2,$S$2,24)</f>
        <v>45801</v>
      </c>
      <c r="AC10" s="16">
        <f>DATE($M$2,$S$2,25)</f>
        <v>45802</v>
      </c>
      <c r="AD10" s="16">
        <f>DATE($M$2,$S$2,26)</f>
        <v>45803</v>
      </c>
      <c r="AE10" s="16">
        <f>DATE($M$2,$S$2,27)</f>
        <v>45804</v>
      </c>
      <c r="AF10" s="16">
        <f>DATE($M$2,$S$2,28)</f>
        <v>45805</v>
      </c>
      <c r="AG10" s="16">
        <f>IF(DAY(EOMONTH(E10,0))&lt;29,"",DATE($M$2,$S$2,29))</f>
        <v>45806</v>
      </c>
      <c r="AH10" s="16">
        <f>IF(DAY(EOMONTH(E10,0))&lt;30,"",DATE($M$2,$S$2,30))</f>
        <v>45807</v>
      </c>
      <c r="AI10" s="16">
        <f>IF(DAY(EOMONTH(E10,0))&lt;31,"",DATE($M$2,$S$2,31))</f>
        <v>45808</v>
      </c>
      <c r="AJ10" s="77"/>
      <c r="AK10" s="59"/>
      <c r="AL10" s="70"/>
      <c r="AM10" s="70"/>
    </row>
    <row r="11" spans="1:40" ht="18" customHeight="1" x14ac:dyDescent="0.4">
      <c r="A11" s="17">
        <v>1</v>
      </c>
      <c r="B11" s="81"/>
      <c r="C11" s="18" t="s">
        <v>21</v>
      </c>
      <c r="D11" s="19" t="s">
        <v>21</v>
      </c>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1">
        <f>+SUM(E11:AI11)</f>
        <v>0</v>
      </c>
      <c r="AK11" s="22">
        <f t="shared" ref="AK11:AK31" si="0">IF($AK$3="４週",AJ11/4,AJ11/(DAY(EOMONTH($E$9,0))/7))</f>
        <v>0</v>
      </c>
      <c r="AL11" s="68"/>
      <c r="AM11" s="68"/>
    </row>
    <row r="12" spans="1:40" ht="18" customHeight="1" x14ac:dyDescent="0.4">
      <c r="A12" s="17">
        <v>2</v>
      </c>
      <c r="B12" s="81"/>
      <c r="C12" s="18" t="s">
        <v>22</v>
      </c>
      <c r="D12" s="19" t="s">
        <v>22</v>
      </c>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1">
        <f t="shared" ref="AJ12:AJ31" si="1">+SUM(E12:AI12)</f>
        <v>0</v>
      </c>
      <c r="AK12" s="22">
        <f t="shared" si="0"/>
        <v>0</v>
      </c>
      <c r="AL12" s="68"/>
      <c r="AM12" s="68"/>
    </row>
    <row r="13" spans="1:40" ht="18" customHeight="1" x14ac:dyDescent="0.4">
      <c r="A13" s="17">
        <v>3</v>
      </c>
      <c r="B13" s="81"/>
      <c r="C13" s="18" t="s">
        <v>23</v>
      </c>
      <c r="D13" s="19" t="s">
        <v>23</v>
      </c>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1">
        <f t="shared" si="1"/>
        <v>0</v>
      </c>
      <c r="AK13" s="22">
        <f t="shared" si="0"/>
        <v>0</v>
      </c>
      <c r="AL13" s="68"/>
      <c r="AM13" s="68"/>
    </row>
    <row r="14" spans="1:40" ht="18" customHeight="1" x14ac:dyDescent="0.4">
      <c r="A14" s="17">
        <v>4</v>
      </c>
      <c r="B14" s="81"/>
      <c r="C14" s="18" t="s">
        <v>24</v>
      </c>
      <c r="D14" s="19" t="s">
        <v>24</v>
      </c>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1">
        <f t="shared" si="1"/>
        <v>0</v>
      </c>
      <c r="AK14" s="22">
        <f t="shared" si="0"/>
        <v>0</v>
      </c>
      <c r="AL14" s="68"/>
      <c r="AM14" s="68"/>
    </row>
    <row r="15" spans="1:40" ht="18" customHeight="1" x14ac:dyDescent="0.4">
      <c r="A15" s="17">
        <v>5</v>
      </c>
      <c r="B15" s="81"/>
      <c r="C15" s="18"/>
      <c r="D15" s="19"/>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1">
        <f t="shared" si="1"/>
        <v>0</v>
      </c>
      <c r="AK15" s="22">
        <f t="shared" si="0"/>
        <v>0</v>
      </c>
      <c r="AL15" s="68"/>
      <c r="AM15" s="68"/>
    </row>
    <row r="16" spans="1:40" ht="18" customHeight="1" x14ac:dyDescent="0.4">
      <c r="A16" s="17">
        <v>6</v>
      </c>
      <c r="B16" s="81"/>
      <c r="C16" s="18"/>
      <c r="D16" s="19"/>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1">
        <f t="shared" si="1"/>
        <v>0</v>
      </c>
      <c r="AK16" s="22">
        <f t="shared" si="0"/>
        <v>0</v>
      </c>
      <c r="AL16" s="68"/>
      <c r="AM16" s="68"/>
    </row>
    <row r="17" spans="1:39" ht="18" customHeight="1" x14ac:dyDescent="0.4">
      <c r="A17" s="17">
        <v>7</v>
      </c>
      <c r="B17" s="81"/>
      <c r="C17" s="18"/>
      <c r="D17" s="19"/>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1">
        <f t="shared" si="1"/>
        <v>0</v>
      </c>
      <c r="AK17" s="22">
        <f t="shared" si="0"/>
        <v>0</v>
      </c>
      <c r="AL17" s="68"/>
      <c r="AM17" s="68"/>
    </row>
    <row r="18" spans="1:39" ht="18" customHeight="1" x14ac:dyDescent="0.4">
      <c r="A18" s="17">
        <v>8</v>
      </c>
      <c r="B18" s="81"/>
      <c r="C18" s="18"/>
      <c r="D18" s="19"/>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1">
        <f t="shared" si="1"/>
        <v>0</v>
      </c>
      <c r="AK18" s="22">
        <f t="shared" si="0"/>
        <v>0</v>
      </c>
      <c r="AL18" s="68"/>
      <c r="AM18" s="68"/>
    </row>
    <row r="19" spans="1:39" ht="18" customHeight="1" x14ac:dyDescent="0.4">
      <c r="A19" s="17">
        <v>9</v>
      </c>
      <c r="B19" s="81"/>
      <c r="C19" s="18"/>
      <c r="D19" s="19"/>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1">
        <f t="shared" si="1"/>
        <v>0</v>
      </c>
      <c r="AK19" s="22">
        <f t="shared" si="0"/>
        <v>0</v>
      </c>
      <c r="AL19" s="68"/>
      <c r="AM19" s="68"/>
    </row>
    <row r="20" spans="1:39" ht="18" customHeight="1" x14ac:dyDescent="0.4">
      <c r="A20" s="17">
        <v>10</v>
      </c>
      <c r="B20" s="81"/>
      <c r="C20" s="18"/>
      <c r="D20" s="19"/>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1">
        <f t="shared" si="1"/>
        <v>0</v>
      </c>
      <c r="AK20" s="22">
        <f t="shared" si="0"/>
        <v>0</v>
      </c>
      <c r="AL20" s="68"/>
      <c r="AM20" s="68"/>
    </row>
    <row r="21" spans="1:39" ht="18" customHeight="1" x14ac:dyDescent="0.4">
      <c r="A21" s="17">
        <v>11</v>
      </c>
      <c r="B21" s="81"/>
      <c r="C21" s="18"/>
      <c r="D21" s="19"/>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1">
        <f t="shared" si="1"/>
        <v>0</v>
      </c>
      <c r="AK21" s="22">
        <f t="shared" si="0"/>
        <v>0</v>
      </c>
      <c r="AL21" s="68"/>
      <c r="AM21" s="68"/>
    </row>
    <row r="22" spans="1:39" ht="18" customHeight="1" x14ac:dyDescent="0.4">
      <c r="A22" s="17">
        <v>12</v>
      </c>
      <c r="B22" s="81"/>
      <c r="C22" s="18"/>
      <c r="D22" s="19"/>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1">
        <f t="shared" si="1"/>
        <v>0</v>
      </c>
      <c r="AK22" s="22">
        <f t="shared" si="0"/>
        <v>0</v>
      </c>
      <c r="AL22" s="68"/>
      <c r="AM22" s="68"/>
    </row>
    <row r="23" spans="1:39" ht="18" customHeight="1" x14ac:dyDescent="0.4">
      <c r="A23" s="17">
        <v>13</v>
      </c>
      <c r="B23" s="81"/>
      <c r="C23" s="18"/>
      <c r="D23" s="19"/>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1">
        <f t="shared" si="1"/>
        <v>0</v>
      </c>
      <c r="AK23" s="22">
        <f t="shared" si="0"/>
        <v>0</v>
      </c>
      <c r="AL23" s="68"/>
      <c r="AM23" s="68"/>
    </row>
    <row r="24" spans="1:39" ht="18" customHeight="1" x14ac:dyDescent="0.4">
      <c r="A24" s="17">
        <v>14</v>
      </c>
      <c r="B24" s="81"/>
      <c r="C24" s="18"/>
      <c r="D24" s="19"/>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1">
        <f t="shared" si="1"/>
        <v>0</v>
      </c>
      <c r="AK24" s="22">
        <f t="shared" si="0"/>
        <v>0</v>
      </c>
      <c r="AL24" s="68"/>
      <c r="AM24" s="68"/>
    </row>
    <row r="25" spans="1:39" ht="18" customHeight="1" x14ac:dyDescent="0.4">
      <c r="A25" s="17">
        <v>15</v>
      </c>
      <c r="B25" s="81"/>
      <c r="C25" s="18"/>
      <c r="D25" s="19"/>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1">
        <f t="shared" si="1"/>
        <v>0</v>
      </c>
      <c r="AK25" s="22">
        <f t="shared" si="0"/>
        <v>0</v>
      </c>
      <c r="AL25" s="68"/>
      <c r="AM25" s="68"/>
    </row>
    <row r="26" spans="1:39" ht="18" customHeight="1" x14ac:dyDescent="0.4">
      <c r="A26" s="17">
        <v>16</v>
      </c>
      <c r="B26" s="81"/>
      <c r="C26" s="18"/>
      <c r="D26" s="19"/>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1">
        <f t="shared" si="1"/>
        <v>0</v>
      </c>
      <c r="AK26" s="22">
        <f t="shared" si="0"/>
        <v>0</v>
      </c>
      <c r="AL26" s="68"/>
      <c r="AM26" s="68"/>
    </row>
    <row r="27" spans="1:39" ht="18" customHeight="1" x14ac:dyDescent="0.4">
      <c r="A27" s="17">
        <v>17</v>
      </c>
      <c r="B27" s="81"/>
      <c r="C27" s="18"/>
      <c r="D27" s="19"/>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1">
        <f t="shared" si="1"/>
        <v>0</v>
      </c>
      <c r="AK27" s="22">
        <f t="shared" si="0"/>
        <v>0</v>
      </c>
      <c r="AL27" s="68"/>
      <c r="AM27" s="68"/>
    </row>
    <row r="28" spans="1:39" ht="18" customHeight="1" x14ac:dyDescent="0.4">
      <c r="A28" s="17">
        <v>18</v>
      </c>
      <c r="B28" s="81"/>
      <c r="C28" s="18"/>
      <c r="D28" s="19"/>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1">
        <f t="shared" si="1"/>
        <v>0</v>
      </c>
      <c r="AK28" s="22">
        <f t="shared" si="0"/>
        <v>0</v>
      </c>
      <c r="AL28" s="68"/>
      <c r="AM28" s="68"/>
    </row>
    <row r="29" spans="1:39" ht="18" customHeight="1" x14ac:dyDescent="0.4">
      <c r="A29" s="17">
        <v>19</v>
      </c>
      <c r="B29" s="81"/>
      <c r="C29" s="18"/>
      <c r="D29" s="19"/>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1">
        <f t="shared" si="1"/>
        <v>0</v>
      </c>
      <c r="AK29" s="22">
        <f t="shared" si="0"/>
        <v>0</v>
      </c>
      <c r="AL29" s="68"/>
      <c r="AM29" s="68"/>
    </row>
    <row r="30" spans="1:39" ht="18" customHeight="1" x14ac:dyDescent="0.4">
      <c r="A30" s="17">
        <v>20</v>
      </c>
      <c r="B30" s="81"/>
      <c r="C30" s="18"/>
      <c r="D30" s="19"/>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1">
        <f t="shared" si="1"/>
        <v>0</v>
      </c>
      <c r="AK30" s="22">
        <f t="shared" si="0"/>
        <v>0</v>
      </c>
      <c r="AL30" s="68"/>
      <c r="AM30" s="68"/>
    </row>
    <row r="31" spans="1:39" ht="18" customHeight="1" x14ac:dyDescent="0.4">
      <c r="A31" s="49" t="s">
        <v>25</v>
      </c>
      <c r="B31" s="50"/>
      <c r="C31" s="50"/>
      <c r="D31" s="51"/>
      <c r="E31" s="23">
        <f>+SUM(E11:E30)</f>
        <v>0</v>
      </c>
      <c r="F31" s="23">
        <f t="shared" ref="F31:AI31" si="2">+SUM(F11:F30)</f>
        <v>0</v>
      </c>
      <c r="G31" s="23">
        <f t="shared" si="2"/>
        <v>0</v>
      </c>
      <c r="H31" s="23">
        <f t="shared" si="2"/>
        <v>0</v>
      </c>
      <c r="I31" s="23">
        <f t="shared" si="2"/>
        <v>0</v>
      </c>
      <c r="J31" s="23">
        <f t="shared" si="2"/>
        <v>0</v>
      </c>
      <c r="K31" s="23">
        <f t="shared" si="2"/>
        <v>0</v>
      </c>
      <c r="L31" s="23">
        <f t="shared" si="2"/>
        <v>0</v>
      </c>
      <c r="M31" s="23">
        <f t="shared" si="2"/>
        <v>0</v>
      </c>
      <c r="N31" s="23">
        <f t="shared" si="2"/>
        <v>0</v>
      </c>
      <c r="O31" s="23">
        <f t="shared" si="2"/>
        <v>0</v>
      </c>
      <c r="P31" s="23">
        <f t="shared" si="2"/>
        <v>0</v>
      </c>
      <c r="Q31" s="23">
        <f t="shared" si="2"/>
        <v>0</v>
      </c>
      <c r="R31" s="23">
        <f t="shared" si="2"/>
        <v>0</v>
      </c>
      <c r="S31" s="23">
        <f t="shared" si="2"/>
        <v>0</v>
      </c>
      <c r="T31" s="23">
        <f t="shared" si="2"/>
        <v>0</v>
      </c>
      <c r="U31" s="23">
        <f t="shared" si="2"/>
        <v>0</v>
      </c>
      <c r="V31" s="23">
        <f t="shared" si="2"/>
        <v>0</v>
      </c>
      <c r="W31" s="23">
        <f t="shared" si="2"/>
        <v>0</v>
      </c>
      <c r="X31" s="23">
        <f t="shared" si="2"/>
        <v>0</v>
      </c>
      <c r="Y31" s="23">
        <f t="shared" si="2"/>
        <v>0</v>
      </c>
      <c r="Z31" s="23">
        <f t="shared" si="2"/>
        <v>0</v>
      </c>
      <c r="AA31" s="23">
        <f t="shared" si="2"/>
        <v>0</v>
      </c>
      <c r="AB31" s="23">
        <f t="shared" si="2"/>
        <v>0</v>
      </c>
      <c r="AC31" s="23">
        <f t="shared" si="2"/>
        <v>0</v>
      </c>
      <c r="AD31" s="23">
        <f t="shared" si="2"/>
        <v>0</v>
      </c>
      <c r="AE31" s="23">
        <f t="shared" si="2"/>
        <v>0</v>
      </c>
      <c r="AF31" s="23">
        <f t="shared" si="2"/>
        <v>0</v>
      </c>
      <c r="AG31" s="23">
        <f t="shared" si="2"/>
        <v>0</v>
      </c>
      <c r="AH31" s="23">
        <f t="shared" si="2"/>
        <v>0</v>
      </c>
      <c r="AI31" s="23">
        <f t="shared" si="2"/>
        <v>0</v>
      </c>
      <c r="AJ31" s="21">
        <f t="shared" si="1"/>
        <v>0</v>
      </c>
      <c r="AK31" s="22">
        <f t="shared" si="0"/>
        <v>0</v>
      </c>
      <c r="AL31" s="69"/>
      <c r="AM31" s="69"/>
    </row>
    <row r="32" spans="1:39" ht="18" customHeight="1" x14ac:dyDescent="0.4">
      <c r="A32" s="50" t="s">
        <v>26</v>
      </c>
      <c r="B32" s="50"/>
      <c r="C32" s="50"/>
      <c r="D32" s="51"/>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3"/>
      <c r="AK32" s="25"/>
      <c r="AL32" s="69"/>
      <c r="AM32" s="69"/>
    </row>
    <row r="33" spans="1:43" ht="15" customHeight="1" x14ac:dyDescent="0.4">
      <c r="A33" s="14"/>
      <c r="B33" s="14"/>
      <c r="C33" s="14"/>
      <c r="D33" s="14"/>
      <c r="E33" s="14"/>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14"/>
      <c r="AL33" s="14"/>
      <c r="AM33" s="5"/>
    </row>
    <row r="34" spans="1:43" ht="15" customHeight="1" x14ac:dyDescent="0.4">
      <c r="A34" s="14"/>
      <c r="B34" s="14"/>
      <c r="C34" s="14"/>
      <c r="D34" s="14"/>
      <c r="E34" s="14"/>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14"/>
      <c r="AL34" s="14"/>
      <c r="AM34" s="5"/>
    </row>
    <row r="35" spans="1:43" ht="15" customHeight="1" x14ac:dyDescent="0.4">
      <c r="A35" s="14"/>
      <c r="B35" s="14"/>
      <c r="C35" s="14"/>
      <c r="D35" s="14"/>
      <c r="E35" s="14"/>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14"/>
      <c r="AL35" s="14"/>
      <c r="AM35" s="5"/>
    </row>
    <row r="36" spans="1:43" ht="21" customHeight="1" x14ac:dyDescent="0.4">
      <c r="A36" s="4" t="s">
        <v>27</v>
      </c>
      <c r="B36" s="14"/>
      <c r="C36" s="14"/>
      <c r="D36" s="14"/>
      <c r="E36" s="14"/>
      <c r="F36" s="14"/>
      <c r="G36" s="26"/>
      <c r="H36" s="26"/>
      <c r="I36" s="26"/>
      <c r="J36" s="26"/>
      <c r="K36" s="26"/>
      <c r="L36" s="26"/>
      <c r="M36" s="26"/>
      <c r="N36" s="26"/>
      <c r="O36" s="26"/>
      <c r="AM36" s="14"/>
      <c r="AN36" s="5"/>
    </row>
    <row r="37" spans="1:43" ht="24.95" customHeight="1" x14ac:dyDescent="0.4">
      <c r="A37" s="53"/>
      <c r="B37" s="53"/>
      <c r="C37" s="53"/>
      <c r="D37" s="27">
        <v>4</v>
      </c>
      <c r="E37" s="27">
        <v>5</v>
      </c>
      <c r="F37" s="67">
        <v>6</v>
      </c>
      <c r="G37" s="67"/>
      <c r="H37" s="67"/>
      <c r="I37" s="67">
        <v>7</v>
      </c>
      <c r="J37" s="67"/>
      <c r="K37" s="67"/>
      <c r="L37" s="67">
        <v>8</v>
      </c>
      <c r="M37" s="67"/>
      <c r="N37" s="67"/>
      <c r="O37" s="67">
        <v>9</v>
      </c>
      <c r="P37" s="67"/>
      <c r="Q37" s="67"/>
      <c r="R37" s="67">
        <v>10</v>
      </c>
      <c r="S37" s="67"/>
      <c r="T37" s="67"/>
      <c r="U37" s="67">
        <v>11</v>
      </c>
      <c r="V37" s="67"/>
      <c r="W37" s="67"/>
      <c r="X37" s="67">
        <v>12</v>
      </c>
      <c r="Y37" s="67"/>
      <c r="Z37" s="67"/>
      <c r="AA37" s="67">
        <v>1</v>
      </c>
      <c r="AB37" s="67"/>
      <c r="AC37" s="67"/>
      <c r="AD37" s="67">
        <v>2</v>
      </c>
      <c r="AE37" s="67"/>
      <c r="AF37" s="67"/>
      <c r="AG37" s="67">
        <v>3</v>
      </c>
      <c r="AH37" s="67"/>
      <c r="AI37" s="67"/>
      <c r="AJ37" s="53" t="s">
        <v>28</v>
      </c>
      <c r="AK37" s="53"/>
      <c r="AL37" s="28" t="s">
        <v>29</v>
      </c>
      <c r="AM37"/>
      <c r="AN37"/>
      <c r="AO37"/>
      <c r="AP37"/>
      <c r="AQ37"/>
    </row>
    <row r="38" spans="1:43" ht="18" customHeight="1" x14ac:dyDescent="0.4">
      <c r="A38" s="66" t="s">
        <v>30</v>
      </c>
      <c r="B38" s="66"/>
      <c r="C38" s="66"/>
      <c r="D38" s="20">
        <v>1400</v>
      </c>
      <c r="E38" s="20">
        <v>1310</v>
      </c>
      <c r="F38" s="63">
        <v>1400</v>
      </c>
      <c r="G38" s="63"/>
      <c r="H38" s="63"/>
      <c r="I38" s="63">
        <v>1470</v>
      </c>
      <c r="J38" s="63"/>
      <c r="K38" s="63"/>
      <c r="L38" s="63">
        <v>1470</v>
      </c>
      <c r="M38" s="63"/>
      <c r="N38" s="63"/>
      <c r="O38" s="63">
        <v>1330</v>
      </c>
      <c r="P38" s="63"/>
      <c r="Q38" s="63"/>
      <c r="R38" s="63">
        <v>1400</v>
      </c>
      <c r="S38" s="63"/>
      <c r="T38" s="63"/>
      <c r="U38" s="63">
        <v>1400</v>
      </c>
      <c r="V38" s="63"/>
      <c r="W38" s="63"/>
      <c r="X38" s="63">
        <v>1330</v>
      </c>
      <c r="Y38" s="63"/>
      <c r="Z38" s="63"/>
      <c r="AA38" s="63">
        <v>1330</v>
      </c>
      <c r="AB38" s="63"/>
      <c r="AC38" s="63"/>
      <c r="AD38" s="63">
        <v>1330</v>
      </c>
      <c r="AE38" s="63"/>
      <c r="AF38" s="63"/>
      <c r="AG38" s="63">
        <v>1400</v>
      </c>
      <c r="AH38" s="63"/>
      <c r="AI38" s="63"/>
      <c r="AJ38" s="46">
        <f>SUM(D38:AI38)</f>
        <v>16570</v>
      </c>
      <c r="AK38" s="46"/>
      <c r="AL38" s="64">
        <f>ROUNDUP(AJ38/AJ39,1)</f>
        <v>70</v>
      </c>
      <c r="AM38"/>
      <c r="AN38"/>
      <c r="AO38"/>
      <c r="AP38"/>
      <c r="AQ38"/>
    </row>
    <row r="39" spans="1:43" ht="18" customHeight="1" x14ac:dyDescent="0.4">
      <c r="A39" s="66" t="s">
        <v>31</v>
      </c>
      <c r="B39" s="66"/>
      <c r="C39" s="66"/>
      <c r="D39" s="20">
        <v>20</v>
      </c>
      <c r="E39" s="20">
        <v>19</v>
      </c>
      <c r="F39" s="63">
        <v>20</v>
      </c>
      <c r="G39" s="63"/>
      <c r="H39" s="63"/>
      <c r="I39" s="63">
        <v>21</v>
      </c>
      <c r="J39" s="63"/>
      <c r="K39" s="63"/>
      <c r="L39" s="63">
        <v>21</v>
      </c>
      <c r="M39" s="63"/>
      <c r="N39" s="63"/>
      <c r="O39" s="63">
        <v>19</v>
      </c>
      <c r="P39" s="63"/>
      <c r="Q39" s="63"/>
      <c r="R39" s="63">
        <v>20</v>
      </c>
      <c r="S39" s="63"/>
      <c r="T39" s="63"/>
      <c r="U39" s="63">
        <v>20</v>
      </c>
      <c r="V39" s="63"/>
      <c r="W39" s="63"/>
      <c r="X39" s="63">
        <v>19</v>
      </c>
      <c r="Y39" s="63"/>
      <c r="Z39" s="63"/>
      <c r="AA39" s="63">
        <v>19</v>
      </c>
      <c r="AB39" s="63"/>
      <c r="AC39" s="63"/>
      <c r="AD39" s="63">
        <v>19</v>
      </c>
      <c r="AE39" s="63"/>
      <c r="AF39" s="63"/>
      <c r="AG39" s="63">
        <v>20</v>
      </c>
      <c r="AH39" s="63"/>
      <c r="AI39" s="63"/>
      <c r="AJ39" s="46">
        <f>+SUM(D39:AI39)</f>
        <v>237</v>
      </c>
      <c r="AK39" s="46"/>
      <c r="AL39" s="65"/>
      <c r="AM39"/>
      <c r="AN39"/>
      <c r="AO39"/>
      <c r="AP39"/>
      <c r="AQ39"/>
    </row>
    <row r="40" spans="1:43" ht="5.0999999999999996" customHeight="1" x14ac:dyDescent="0.4">
      <c r="A40" s="29"/>
      <c r="B40" s="29"/>
      <c r="C40" s="29"/>
      <c r="D40"/>
      <c r="E40"/>
      <c r="F40"/>
      <c r="G40"/>
      <c r="H40"/>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30"/>
      <c r="AK40" s="26"/>
      <c r="AL40" s="14"/>
      <c r="AM40" s="14"/>
      <c r="AN40" s="5"/>
    </row>
    <row r="41" spans="1:43" ht="18" customHeight="1" x14ac:dyDescent="0.4">
      <c r="A41" s="4" t="s">
        <v>32</v>
      </c>
      <c r="B41" s="26"/>
      <c r="D41" s="26"/>
      <c r="E41" s="26"/>
      <c r="F41" s="26"/>
      <c r="G41" s="26"/>
      <c r="H41" s="26"/>
      <c r="I41"/>
      <c r="J41"/>
      <c r="K41"/>
      <c r="L41"/>
      <c r="M41"/>
      <c r="N41"/>
      <c r="O41" s="26"/>
      <c r="P41" s="26"/>
      <c r="Q41" s="26"/>
      <c r="R41" s="26"/>
      <c r="S41" s="26"/>
      <c r="T41" s="26"/>
      <c r="U41" s="26"/>
      <c r="V41" s="26"/>
      <c r="W41" s="14"/>
      <c r="X41" s="26"/>
      <c r="Y41" s="26"/>
      <c r="Z41" s="26"/>
      <c r="AA41" s="26"/>
      <c r="AB41" s="26"/>
      <c r="AC41" s="26"/>
      <c r="AD41" s="26"/>
      <c r="AE41" s="26"/>
      <c r="AF41" s="26"/>
      <c r="AG41" s="26"/>
      <c r="AH41" s="26"/>
      <c r="AI41" s="26"/>
      <c r="AJ41" s="30"/>
      <c r="AK41" s="26"/>
      <c r="AL41" s="14"/>
      <c r="AM41" s="14"/>
      <c r="AN41" s="5"/>
    </row>
    <row r="42" spans="1:43" ht="24.95" customHeight="1" x14ac:dyDescent="0.4">
      <c r="A42" s="53" t="s">
        <v>33</v>
      </c>
      <c r="B42" s="53"/>
      <c r="C42" s="53" t="s">
        <v>20</v>
      </c>
      <c r="D42" s="53"/>
      <c r="E42" s="59" t="s">
        <v>67</v>
      </c>
      <c r="F42" s="59"/>
      <c r="G42" s="59"/>
      <c r="H42" s="59"/>
      <c r="I42"/>
      <c r="J42"/>
      <c r="K42"/>
      <c r="L42"/>
      <c r="M42"/>
      <c r="N42"/>
      <c r="O42"/>
      <c r="P42"/>
      <c r="Q42"/>
      <c r="R42"/>
      <c r="S42"/>
      <c r="T42"/>
      <c r="U42"/>
      <c r="W42" s="14"/>
      <c r="X42" s="26"/>
      <c r="Y42" s="26"/>
      <c r="Z42" s="26"/>
      <c r="AA42" s="26"/>
      <c r="AB42" s="26"/>
      <c r="AC42" s="26"/>
      <c r="AD42" s="26"/>
      <c r="AE42" s="26"/>
      <c r="AF42" s="26"/>
      <c r="AG42" s="26"/>
      <c r="AH42" s="26"/>
      <c r="AI42" s="26"/>
      <c r="AJ42" s="30"/>
      <c r="AK42" s="26"/>
      <c r="AL42" s="14"/>
      <c r="AM42" s="14"/>
      <c r="AN42" s="5"/>
    </row>
    <row r="43" spans="1:43" ht="18" customHeight="1" x14ac:dyDescent="0.4">
      <c r="A43" s="59" t="s">
        <v>36</v>
      </c>
      <c r="B43" s="59"/>
      <c r="C43" s="62">
        <f>ROUNDDOWN(IF(AL38&lt;=60,1,1+ROUNDUP((AL38-60)/40,0)),1)</f>
        <v>2</v>
      </c>
      <c r="D43" s="62"/>
      <c r="E43" s="62">
        <f>ROUNDDOWN(AL38/40,1)</f>
        <v>1.7</v>
      </c>
      <c r="F43" s="62"/>
      <c r="G43" s="62"/>
      <c r="H43" s="62"/>
      <c r="I43"/>
      <c r="J43"/>
      <c r="K43"/>
      <c r="L43"/>
      <c r="M43"/>
      <c r="N43"/>
      <c r="O43"/>
      <c r="P43"/>
      <c r="Q43"/>
      <c r="R43"/>
      <c r="S43"/>
      <c r="T43"/>
      <c r="U43"/>
      <c r="W43" s="14"/>
      <c r="X43" s="26"/>
      <c r="Y43" s="26"/>
      <c r="Z43" s="26"/>
      <c r="AA43" s="26"/>
      <c r="AB43" s="26"/>
      <c r="AC43" s="26"/>
      <c r="AD43" s="26"/>
      <c r="AE43" s="26"/>
      <c r="AF43" s="26"/>
      <c r="AG43" s="26"/>
      <c r="AH43" s="26"/>
      <c r="AI43" s="26"/>
      <c r="AJ43" s="30"/>
      <c r="AK43" s="26"/>
      <c r="AL43" s="14"/>
      <c r="AM43" s="14"/>
      <c r="AN43" s="5"/>
    </row>
    <row r="44" spans="1:43" ht="5.0999999999999996" customHeight="1" x14ac:dyDescent="0.4">
      <c r="A44" s="29"/>
      <c r="B44" s="29"/>
      <c r="C44" s="29"/>
      <c r="D44" s="29"/>
      <c r="E44" s="29"/>
      <c r="F44" s="29"/>
      <c r="G44" s="29"/>
      <c r="H44" s="29"/>
      <c r="I44" s="29"/>
      <c r="J44" s="26"/>
      <c r="K44" s="26"/>
      <c r="L44" s="26"/>
      <c r="M44" s="30"/>
      <c r="N44" s="26"/>
      <c r="O44" s="26"/>
      <c r="P44" s="26"/>
      <c r="Q44"/>
      <c r="W44" s="14"/>
      <c r="X44" s="26"/>
      <c r="Y44" s="26"/>
      <c r="Z44" s="26"/>
      <c r="AA44" s="26"/>
      <c r="AB44" s="26"/>
      <c r="AC44" s="26"/>
      <c r="AD44" s="26"/>
      <c r="AE44" s="26"/>
      <c r="AF44" s="26"/>
      <c r="AG44" s="26"/>
      <c r="AH44" s="26"/>
      <c r="AI44" s="26"/>
      <c r="AJ44" s="30"/>
      <c r="AK44" s="26"/>
      <c r="AL44" s="14"/>
      <c r="AM44" s="14"/>
      <c r="AN44" s="5"/>
    </row>
    <row r="45" spans="1:43" ht="21" customHeight="1" x14ac:dyDescent="0.4">
      <c r="A45" s="4" t="s">
        <v>37</v>
      </c>
      <c r="B45" s="8"/>
      <c r="C45" s="9"/>
      <c r="D45" s="9"/>
      <c r="E45" s="9"/>
      <c r="F45" s="9"/>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9"/>
      <c r="AM45" s="9"/>
      <c r="AN45" s="5"/>
    </row>
    <row r="46" spans="1:43" ht="24.95" customHeight="1" x14ac:dyDescent="0.4">
      <c r="A46" s="5"/>
      <c r="B46" s="14"/>
      <c r="C46" s="47" t="str">
        <f>IF(VLOOKUP($AK$1,[1]選択肢!$A$1:$J$31,C51,FALSE)=0,"-",VLOOKUP($AK$1,[1]選択肢!$A$1:$J$31,C51,FALSE))</f>
        <v>管理者</v>
      </c>
      <c r="D46" s="52"/>
      <c r="E46" s="57" t="str">
        <f>IF(VLOOKUP($AK$1,[1]選択肢!$A$1:$J$31,E51,FALSE)=0,"-",VLOOKUP($AK$1,[1]選択肢!$A$1:$J$31,E51,FALSE))</f>
        <v>サービス管理責任者</v>
      </c>
      <c r="F46" s="57"/>
      <c r="G46" s="57"/>
      <c r="H46" s="57"/>
      <c r="I46" s="47" t="str">
        <f>IF(VLOOKUP($AK$1,[1]選択肢!$A$1:$J$31,I51,FALSE)=0,"-",VLOOKUP($AK$1,[1]選択肢!$A$1:$J$31,I51,FALSE))</f>
        <v>就労定着支援員</v>
      </c>
      <c r="J46" s="52"/>
      <c r="K46" s="52"/>
      <c r="L46" s="52"/>
      <c r="M46" s="52"/>
      <c r="N46" s="48"/>
      <c r="O46" s="47" t="str">
        <f>IF(VLOOKUP($AK$1,[1]選択肢!$A$1:$J$31,O51,FALSE)=0,"-",VLOOKUP($AK$1,[1]選択肢!$A$1:$J$31,O51,FALSE))</f>
        <v>-</v>
      </c>
      <c r="P46" s="52"/>
      <c r="Q46" s="52"/>
      <c r="R46" s="52"/>
      <c r="S46" s="52"/>
      <c r="T46" s="48"/>
      <c r="U46" s="47" t="str">
        <f>IF(VLOOKUP($AK$1,[1]選択肢!$A$1:$J$31,U51,FALSE)=0,"-",VLOOKUP($AK$1,[1]選択肢!$A$1:$J$31,U51,FALSE))</f>
        <v>-</v>
      </c>
      <c r="V46" s="52"/>
      <c r="W46" s="52"/>
      <c r="X46" s="52"/>
      <c r="Y46" s="52"/>
      <c r="Z46" s="48"/>
      <c r="AA46" s="47" t="str">
        <f>IF(VLOOKUP($AK$1,[1]選択肢!$A$1:$J$31,AA51,FALSE)=0,"-",VLOOKUP($AK$1,[1]選択肢!$A$1:$J$31,AA51,FALSE))</f>
        <v>-</v>
      </c>
      <c r="AB46" s="52"/>
      <c r="AC46" s="52"/>
      <c r="AD46" s="52"/>
      <c r="AE46" s="52"/>
      <c r="AF46" s="48"/>
      <c r="AG46" s="57" t="str">
        <f>IF(VLOOKUP($AK$1,[1]選択肢!$A$1:$J$31,AG51,FALSE)=0,"-",VLOOKUP($AK$1,[1]選択肢!$A$1:$J$31,AG51,FALSE))</f>
        <v>-</v>
      </c>
      <c r="AH46" s="57"/>
      <c r="AI46" s="57"/>
      <c r="AJ46" s="57"/>
      <c r="AK46" s="57"/>
      <c r="AL46" s="57" t="str">
        <f>IF(VLOOKUP($AK$1,[1]選択肢!$A$1:$J$31,AL51,FALSE)=0,"-",VLOOKUP($AK$1,[1]選択肢!$A$1:$J$31,AL51,FALSE))</f>
        <v>-</v>
      </c>
      <c r="AM46" s="57"/>
      <c r="AN46" s="5"/>
    </row>
    <row r="47" spans="1:43" ht="18" customHeight="1" x14ac:dyDescent="0.4">
      <c r="A47" s="5"/>
      <c r="B47" s="14"/>
      <c r="C47" s="31" t="s">
        <v>38</v>
      </c>
      <c r="D47" s="31" t="s">
        <v>39</v>
      </c>
      <c r="E47" s="32" t="s">
        <v>38</v>
      </c>
      <c r="F47" s="58" t="s">
        <v>39</v>
      </c>
      <c r="G47" s="58"/>
      <c r="H47" s="58"/>
      <c r="I47" s="54" t="s">
        <v>38</v>
      </c>
      <c r="J47" s="55"/>
      <c r="K47" s="56"/>
      <c r="L47" s="54" t="s">
        <v>39</v>
      </c>
      <c r="M47" s="55"/>
      <c r="N47" s="56"/>
      <c r="O47" s="54" t="s">
        <v>38</v>
      </c>
      <c r="P47" s="55"/>
      <c r="Q47" s="56"/>
      <c r="R47" s="54" t="s">
        <v>39</v>
      </c>
      <c r="S47" s="55"/>
      <c r="T47" s="56"/>
      <c r="U47" s="54" t="s">
        <v>38</v>
      </c>
      <c r="V47" s="55"/>
      <c r="W47" s="56"/>
      <c r="X47" s="54" t="s">
        <v>39</v>
      </c>
      <c r="Y47" s="55"/>
      <c r="Z47" s="56"/>
      <c r="AA47" s="54" t="s">
        <v>38</v>
      </c>
      <c r="AB47" s="55"/>
      <c r="AC47" s="56"/>
      <c r="AD47" s="54" t="s">
        <v>39</v>
      </c>
      <c r="AE47" s="55"/>
      <c r="AF47" s="56"/>
      <c r="AG47" s="54" t="s">
        <v>38</v>
      </c>
      <c r="AH47" s="55"/>
      <c r="AI47" s="56"/>
      <c r="AJ47" s="54" t="s">
        <v>39</v>
      </c>
      <c r="AK47" s="56"/>
      <c r="AL47" s="32" t="s">
        <v>40</v>
      </c>
      <c r="AM47" s="32" t="s">
        <v>41</v>
      </c>
      <c r="AN47" s="5"/>
    </row>
    <row r="48" spans="1:43" ht="18" customHeight="1" x14ac:dyDescent="0.4">
      <c r="A48" s="5"/>
      <c r="B48" s="33" t="s">
        <v>42</v>
      </c>
      <c r="C48" s="32">
        <f>COUNTIFS($B$11:$B$30,C$46,$C$11:$C$30,"A",$D$11:$D$30,"*")</f>
        <v>0</v>
      </c>
      <c r="D48" s="32">
        <f>COUNTIFS($B$11:$B$30,C$46,$C$11:$C$30,"B",$D$11:$D$30,"*")</f>
        <v>0</v>
      </c>
      <c r="E48" s="32">
        <f>COUNTIFS($B$11:$B$30,E$46,$C$11:$C$30,"A",$D$11:$D$30,"*")</f>
        <v>0</v>
      </c>
      <c r="F48" s="54">
        <f>COUNTIFS($B$11:$B$30,E$46,$C$11:$C$30,"B",$D$11:$D$30,"*")</f>
        <v>0</v>
      </c>
      <c r="G48" s="55"/>
      <c r="H48" s="56"/>
      <c r="I48" s="54">
        <f>COUNTIFS($B$11:$B$30,I$46,$C$11:$C$30,"A",$D$11:$D$30,"*")</f>
        <v>0</v>
      </c>
      <c r="J48" s="55"/>
      <c r="K48" s="56"/>
      <c r="L48" s="54">
        <f>COUNTIFS($B$11:$B$30,I$46,$C$11:$C$30,"B",$D$11:$D$30,"*")</f>
        <v>0</v>
      </c>
      <c r="M48" s="55"/>
      <c r="N48" s="56"/>
      <c r="O48" s="54">
        <f>COUNTIFS($B$11:$B$30,O$46,$C$11:$C$30,"A",$D$11:$D$30,"*")</f>
        <v>0</v>
      </c>
      <c r="P48" s="55"/>
      <c r="Q48" s="56"/>
      <c r="R48" s="54">
        <f>COUNTIFS($B$11:$B$30,O$46,$C$11:$C$30,"B",$D$11:$D$30,"*")</f>
        <v>0</v>
      </c>
      <c r="S48" s="55"/>
      <c r="T48" s="56"/>
      <c r="U48" s="54">
        <f>COUNTIFS($B$11:$B$30,U$46,$C$11:$C$30,"A",$D$11:$D$30,"*")</f>
        <v>0</v>
      </c>
      <c r="V48" s="55"/>
      <c r="W48" s="56"/>
      <c r="X48" s="54">
        <f>COUNTIFS($B$11:$B$30,U$46,$C$11:$C$30,"B",$D$11:$D$30,"*")</f>
        <v>0</v>
      </c>
      <c r="Y48" s="55"/>
      <c r="Z48" s="56"/>
      <c r="AA48" s="54">
        <f>COUNTIFS($B$11:$B$30,AA$46,$C$11:$C$30,"A",$D$11:$D$30,"*")</f>
        <v>0</v>
      </c>
      <c r="AB48" s="55"/>
      <c r="AC48" s="56"/>
      <c r="AD48" s="54">
        <f>COUNTIFS($B$11:$B$30,AA$46,$C$11:$C$30,"B",$D$11:$D$30,"*")</f>
        <v>0</v>
      </c>
      <c r="AE48" s="55"/>
      <c r="AF48" s="56"/>
      <c r="AG48" s="54">
        <f>COUNTIFS($B$11:$B$30,AG$46,$C$11:$C$30,"A",$D$11:$D$30,"*")</f>
        <v>0</v>
      </c>
      <c r="AH48" s="55"/>
      <c r="AI48" s="56"/>
      <c r="AJ48" s="54">
        <f>COUNTIFS($B$11:$B$30,AG$46,$C$11:$C$30,"B",$D$11:$D$30,"*")</f>
        <v>0</v>
      </c>
      <c r="AK48" s="56"/>
      <c r="AL48" s="32">
        <f>COUNTIFS($B$11:$B$30,AL$46,$C$11:$C$30,"A",$D$11:$D$30,"*")</f>
        <v>0</v>
      </c>
      <c r="AM48" s="32">
        <f>COUNTIFS($B$11:$B$30,AL$46,$C$11:$C$30,"B",$D$11:$D$30,"*")</f>
        <v>0</v>
      </c>
      <c r="AN48" s="5"/>
    </row>
    <row r="49" spans="1:40" ht="18" customHeight="1" x14ac:dyDescent="0.4">
      <c r="A49" s="5"/>
      <c r="B49" s="28" t="s">
        <v>43</v>
      </c>
      <c r="C49" s="32">
        <f>COUNTIFS($B$11:$B$30,C$46,$C$11:$C$30,"C",$D$11:$D$30,"*")</f>
        <v>0</v>
      </c>
      <c r="D49" s="32">
        <f>COUNTIFS($B$11:$B$30,C$46,$C$11:$C$30,"D",$D$11:$D$30,"*")</f>
        <v>0</v>
      </c>
      <c r="E49" s="32">
        <f>COUNTIFS($B$11:$B$30,E$46,$C$11:$C$30,"C",$D$11:$D$30,"*")</f>
        <v>0</v>
      </c>
      <c r="F49" s="54">
        <f>COUNTIFS($B$11:$B$30,E$46,$C$11:$C$30,"D",$D$11:$D$30,"*")</f>
        <v>0</v>
      </c>
      <c r="G49" s="55"/>
      <c r="H49" s="56"/>
      <c r="I49" s="54">
        <f>COUNTIFS($B$11:$B$30,I$46,$C$11:$C$30,"C",$D$11:$D$30,"*")</f>
        <v>0</v>
      </c>
      <c r="J49" s="55"/>
      <c r="K49" s="56"/>
      <c r="L49" s="54">
        <f>COUNTIFS($B$11:$B$30,I$46,$C$11:$C$30,"D",$D$11:$D$30,"*")</f>
        <v>0</v>
      </c>
      <c r="M49" s="55"/>
      <c r="N49" s="56"/>
      <c r="O49" s="54">
        <f>COUNTIFS($B$11:$B$30,O$46,$C$11:$C$30,"C",$D$11:$D$30,"*")</f>
        <v>0</v>
      </c>
      <c r="P49" s="55"/>
      <c r="Q49" s="56"/>
      <c r="R49" s="54">
        <f>COUNTIFS($B$11:$B$30,O$46,$C$11:$C$30,"D",$D$11:$D$30,"*")</f>
        <v>0</v>
      </c>
      <c r="S49" s="55"/>
      <c r="T49" s="56"/>
      <c r="U49" s="54">
        <f>COUNTIFS($B$11:$B$30,U$46,$C$11:$C$30,"C",$D$11:$D$30,"*")</f>
        <v>0</v>
      </c>
      <c r="V49" s="55"/>
      <c r="W49" s="56"/>
      <c r="X49" s="54">
        <f>COUNTIFS($B$11:$B$30,U$46,$C$11:$C$30,"D",$D$11:$D$30,"*")</f>
        <v>0</v>
      </c>
      <c r="Y49" s="55"/>
      <c r="Z49" s="56"/>
      <c r="AA49" s="54">
        <f>COUNTIFS($B$11:$B$30,AA$46,$C$11:$C$30,"C",$D$11:$D$30,"*")</f>
        <v>0</v>
      </c>
      <c r="AB49" s="55"/>
      <c r="AC49" s="56"/>
      <c r="AD49" s="54">
        <f>COUNTIFS($B$11:$B$30,AA$46,$C$11:$C$30,"D",$D$11:$D$30,"*")</f>
        <v>0</v>
      </c>
      <c r="AE49" s="55"/>
      <c r="AF49" s="56"/>
      <c r="AG49" s="54">
        <f>COUNTIFS($B$11:$B$30,AG$46,$C$11:$C$30,"C",$D$11:$D$30,"*")</f>
        <v>0</v>
      </c>
      <c r="AH49" s="55"/>
      <c r="AI49" s="56"/>
      <c r="AJ49" s="54">
        <f>COUNTIFS($B$11:$B$30,AG$46,$C$11:$C$30,"D",$D$11:$D$30,"*")</f>
        <v>0</v>
      </c>
      <c r="AK49" s="56"/>
      <c r="AL49" s="32">
        <f>COUNTIFS($B$11:$B$30,AL$46,$C$11:$C$30,"C",$D$11:$D$30,"*")</f>
        <v>0</v>
      </c>
      <c r="AM49" s="32">
        <f>COUNTIFS($B$11:$B$30,AL$46,$C$11:$C$30,"D",$D$11:$D$30,"*")</f>
        <v>0</v>
      </c>
      <c r="AN49" s="5"/>
    </row>
    <row r="50" spans="1:40" ht="24.95" customHeight="1" x14ac:dyDescent="0.4">
      <c r="A50" s="5"/>
      <c r="B50" s="28" t="s">
        <v>44</v>
      </c>
      <c r="C50" s="47" t="str">
        <f>IF($AK$3="４週",SUMIFS($AJ$11:$AJ$30,$B$11:$B$30,C46)/4/$AH$5,IF($AK$3="歴月",SUMIFS($AJ$11:$AJ$30,$B$11:$B$30,C46)/$AL$5,"記載する期間を選択してください"))</f>
        <v>記載する期間を選択してください</v>
      </c>
      <c r="D50" s="48"/>
      <c r="E50" s="47" t="str">
        <f>IF($AK$3="４週",SUMIFS($AJ$11:$AJ$30,$B$11:$B$30,E46)/4/$AH$5,IF($AK$3="歴月",SUMIFS($AJ$11:$AJ$30,$B$11:$B$30,E46)/$AL$5,"記載する期間を選択してください"))</f>
        <v>記載する期間を選択してください</v>
      </c>
      <c r="F50" s="52"/>
      <c r="G50" s="52"/>
      <c r="H50" s="48"/>
      <c r="I50" s="47" t="str">
        <f>IF($AK$3="４週",SUMIFS($AJ$11:$AJ$30,$B$11:$B$30,I46)/4/$AH$5,IF($AK$3="歴月",SUMIFS($AJ$11:$AJ$30,$B$11:$B$30,I46)/$AL$5,"記載する期間を選択してください"))</f>
        <v>記載する期間を選択してください</v>
      </c>
      <c r="J50" s="52"/>
      <c r="K50" s="52"/>
      <c r="L50" s="52"/>
      <c r="M50" s="52"/>
      <c r="N50" s="48"/>
      <c r="O50" s="47" t="str">
        <f>IF($AK$3="４週",SUMIFS($AJ$11:$AJ$30,$B$11:$B$30,O46)/4/$AH$5,IF($AK$3="歴月",SUMIFS($AJ$11:$AJ$30,$B$11:$B$30,O46)/$AL$5,"記載する期間を選択してください"))</f>
        <v>記載する期間を選択してください</v>
      </c>
      <c r="P50" s="52"/>
      <c r="Q50" s="52"/>
      <c r="R50" s="52"/>
      <c r="S50" s="52"/>
      <c r="T50" s="48"/>
      <c r="U50" s="47" t="str">
        <f>IF($AK$3="４週",SUMIFS($AJ$11:$AJ$30,$B$11:$B$30,U46)/4/$AH$5,IF($AK$3="歴月",SUMIFS($AJ$11:$AJ$30,$B$11:$B$30,U46)/$AL$5,"記載する期間を選択してください"))</f>
        <v>記載する期間を選択してください</v>
      </c>
      <c r="V50" s="52"/>
      <c r="W50" s="52"/>
      <c r="X50" s="52"/>
      <c r="Y50" s="52"/>
      <c r="Z50" s="48"/>
      <c r="AA50" s="47" t="str">
        <f>IF($AK$3="４週",SUMIFS($AJ$11:$AJ$30,$B$11:$B$30,AA46)/4/$AH$5,IF($AK$3="歴月",SUMIFS($AJ$11:$AJ$30,$B$11:$B$30,AA46)/$AL$5,"記載する期間を選択してください"))</f>
        <v>記載する期間を選択してください</v>
      </c>
      <c r="AB50" s="52"/>
      <c r="AC50" s="52"/>
      <c r="AD50" s="52"/>
      <c r="AE50" s="52"/>
      <c r="AF50" s="48"/>
      <c r="AG50" s="47" t="str">
        <f>IF($AK$3="４週",SUMIFS($AJ$11:$AJ$30,$B$11:$B$30,AG46)/4/$AH$5,IF($AK$3="歴月",SUMIFS($AJ$11:$AJ$30,$B$11:$B$30,AG46)/$AL$5,"記載する期間を選択してください"))</f>
        <v>記載する期間を選択してください</v>
      </c>
      <c r="AH50" s="52"/>
      <c r="AI50" s="52"/>
      <c r="AJ50" s="52"/>
      <c r="AK50" s="48"/>
      <c r="AL50" s="47" t="str">
        <f>IF($AK$3="４週",SUMIFS($AJ$11:$AJ$30,$B$11:$B$30,AL46)/4/$AH$5,IF($AK$3="歴月",SUMIFS($AJ$11:$AJ$30,$B$11:$B$30,AL46)/$AL$5,"記載する期間を選択してください"))</f>
        <v>記載する期間を選択してください</v>
      </c>
      <c r="AM50" s="48"/>
      <c r="AN50" s="5"/>
    </row>
    <row r="51" spans="1:40" ht="6" customHeight="1" x14ac:dyDescent="0.4">
      <c r="A51" s="5"/>
      <c r="B51" s="8"/>
      <c r="C51" s="34">
        <v>2</v>
      </c>
      <c r="D51" s="34"/>
      <c r="E51" s="34">
        <v>3</v>
      </c>
      <c r="F51" s="34"/>
      <c r="G51" s="34"/>
      <c r="H51" s="34"/>
      <c r="I51" s="34">
        <v>4</v>
      </c>
      <c r="J51" s="34"/>
      <c r="K51" s="34"/>
      <c r="L51" s="34"/>
      <c r="M51" s="34"/>
      <c r="N51" s="34"/>
      <c r="O51" s="34">
        <v>5</v>
      </c>
      <c r="P51" s="34"/>
      <c r="Q51" s="34"/>
      <c r="R51" s="34"/>
      <c r="S51" s="34"/>
      <c r="T51" s="34"/>
      <c r="U51" s="34">
        <v>6</v>
      </c>
      <c r="V51" s="34"/>
      <c r="W51" s="34"/>
      <c r="X51" s="34"/>
      <c r="Y51" s="34"/>
      <c r="Z51" s="34"/>
      <c r="AA51" s="34">
        <v>7</v>
      </c>
      <c r="AB51" s="34"/>
      <c r="AC51" s="34"/>
      <c r="AD51" s="34"/>
      <c r="AE51" s="34"/>
      <c r="AF51" s="34"/>
      <c r="AG51" s="34">
        <v>8</v>
      </c>
      <c r="AH51" s="34"/>
      <c r="AI51" s="34"/>
      <c r="AJ51" s="34"/>
      <c r="AK51" s="34"/>
      <c r="AL51" s="34">
        <v>9</v>
      </c>
      <c r="AM51" s="35"/>
      <c r="AN51" s="5"/>
    </row>
    <row r="52" spans="1:40" ht="15" customHeight="1" x14ac:dyDescent="0.4">
      <c r="A52" s="26" t="s">
        <v>45</v>
      </c>
      <c r="B52" s="36"/>
      <c r="C52" s="37"/>
      <c r="D52" s="37"/>
      <c r="E52" s="37"/>
      <c r="F52" s="38"/>
      <c r="G52" s="37"/>
      <c r="H52" s="34"/>
      <c r="I52" s="34"/>
      <c r="J52" s="34"/>
      <c r="K52" s="34"/>
      <c r="L52" s="34"/>
      <c r="M52" s="34"/>
      <c r="N52" s="34"/>
      <c r="O52" s="34"/>
      <c r="P52" s="34"/>
      <c r="Q52" s="34"/>
      <c r="R52" s="34">
        <v>6</v>
      </c>
      <c r="S52" s="34"/>
      <c r="T52" s="34"/>
      <c r="U52" s="34"/>
      <c r="V52" s="34"/>
      <c r="W52" s="34"/>
      <c r="X52" s="34">
        <v>7</v>
      </c>
      <c r="Y52" s="34"/>
      <c r="Z52" s="34"/>
      <c r="AA52" s="34"/>
      <c r="AB52" s="34"/>
      <c r="AC52" s="34"/>
      <c r="AD52" s="34">
        <v>8</v>
      </c>
      <c r="AE52" s="34"/>
      <c r="AF52" s="34"/>
      <c r="AG52" s="39"/>
      <c r="AH52" s="39"/>
      <c r="AI52" s="39"/>
      <c r="AJ52" s="39">
        <v>9</v>
      </c>
      <c r="AK52" s="40"/>
      <c r="AL52" s="40"/>
      <c r="AM52" s="5"/>
    </row>
    <row r="53" spans="1:40" s="26" customFormat="1" ht="15" customHeight="1" x14ac:dyDescent="0.4">
      <c r="A53" s="26" t="s">
        <v>46</v>
      </c>
      <c r="B53" s="29"/>
      <c r="C53" s="29"/>
      <c r="D53" s="29"/>
      <c r="E53" s="29"/>
      <c r="F53" s="29"/>
      <c r="G53" s="29"/>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row>
    <row r="54" spans="1:40" s="26" customFormat="1" ht="15" customHeight="1" x14ac:dyDescent="0.4">
      <c r="A54" s="26" t="s">
        <v>47</v>
      </c>
      <c r="B54" s="29"/>
      <c r="C54" s="29"/>
      <c r="D54" s="29"/>
      <c r="E54" s="29"/>
      <c r="F54" s="29"/>
      <c r="G54" s="29"/>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row>
    <row r="55" spans="1:40" s="26" customFormat="1" ht="15" customHeight="1" x14ac:dyDescent="0.4">
      <c r="A55" s="26" t="s">
        <v>48</v>
      </c>
      <c r="B55" s="29"/>
      <c r="C55" s="29"/>
      <c r="D55" s="29"/>
      <c r="E55" s="29"/>
      <c r="F55" s="29"/>
      <c r="G55" s="29"/>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row>
    <row r="56" spans="1:40" s="26" customFormat="1" ht="15" customHeight="1" x14ac:dyDescent="0.4">
      <c r="A56" s="26" t="s">
        <v>49</v>
      </c>
      <c r="B56" s="29"/>
      <c r="C56" s="29"/>
      <c r="D56" s="29"/>
      <c r="E56" s="29"/>
      <c r="F56" s="29"/>
      <c r="G56" s="29"/>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row>
    <row r="57" spans="1:40" ht="15" customHeight="1" x14ac:dyDescent="0.4">
      <c r="A57" s="26" t="s">
        <v>50</v>
      </c>
      <c r="B57" s="41"/>
      <c r="C57" s="26"/>
      <c r="D57" s="26"/>
      <c r="E57" s="26"/>
      <c r="F57" s="26"/>
      <c r="G57" s="26"/>
    </row>
    <row r="58" spans="1:40" ht="15" customHeight="1" x14ac:dyDescent="0.4">
      <c r="A58" s="26" t="s">
        <v>51</v>
      </c>
      <c r="B58" s="41"/>
      <c r="C58" s="26"/>
      <c r="D58" s="26"/>
      <c r="E58" s="26"/>
      <c r="F58" s="26"/>
      <c r="G58" s="26"/>
    </row>
    <row r="59" spans="1:40" ht="15" customHeight="1" x14ac:dyDescent="0.4">
      <c r="A59" s="26"/>
      <c r="B59" s="33" t="s">
        <v>52</v>
      </c>
      <c r="C59" s="53" t="s">
        <v>53</v>
      </c>
      <c r="D59" s="53"/>
      <c r="E59" s="53"/>
      <c r="F59" s="26"/>
      <c r="G59" s="26"/>
    </row>
    <row r="60" spans="1:40" ht="15" customHeight="1" x14ac:dyDescent="0.4">
      <c r="A60" s="26"/>
      <c r="B60" s="42" t="s">
        <v>21</v>
      </c>
      <c r="C60" s="46" t="s">
        <v>54</v>
      </c>
      <c r="D60" s="46"/>
      <c r="E60" s="46"/>
      <c r="F60" s="26"/>
      <c r="G60" s="26"/>
    </row>
    <row r="61" spans="1:40" ht="15" customHeight="1" x14ac:dyDescent="0.4">
      <c r="A61" s="26"/>
      <c r="B61" s="42" t="s">
        <v>22</v>
      </c>
      <c r="C61" s="46" t="s">
        <v>55</v>
      </c>
      <c r="D61" s="46"/>
      <c r="E61" s="46"/>
      <c r="F61" s="26"/>
      <c r="G61" s="26"/>
    </row>
    <row r="62" spans="1:40" ht="15" customHeight="1" x14ac:dyDescent="0.4">
      <c r="A62" s="26"/>
      <c r="B62" s="42" t="s">
        <v>23</v>
      </c>
      <c r="C62" s="46" t="s">
        <v>56</v>
      </c>
      <c r="D62" s="46"/>
      <c r="E62" s="46"/>
      <c r="F62" s="26"/>
      <c r="G62" s="26"/>
    </row>
    <row r="63" spans="1:40" ht="15" customHeight="1" x14ac:dyDescent="0.4">
      <c r="A63" s="26"/>
      <c r="B63" s="42" t="s">
        <v>24</v>
      </c>
      <c r="C63" s="46" t="s">
        <v>57</v>
      </c>
      <c r="D63" s="46"/>
      <c r="E63" s="46"/>
      <c r="F63" s="26"/>
      <c r="G63" s="26"/>
    </row>
    <row r="64" spans="1:40" ht="15" customHeight="1" x14ac:dyDescent="0.4">
      <c r="A64" s="26"/>
      <c r="B64" s="26" t="s">
        <v>58</v>
      </c>
      <c r="C64" s="26"/>
      <c r="D64" s="26"/>
      <c r="E64" s="26"/>
      <c r="F64" s="26"/>
      <c r="G64" s="26"/>
    </row>
    <row r="65" spans="1:7" ht="15" customHeight="1" x14ac:dyDescent="0.4">
      <c r="A65" s="26"/>
      <c r="B65" s="26" t="s">
        <v>59</v>
      </c>
      <c r="C65" s="26"/>
      <c r="D65" s="26"/>
      <c r="E65" s="26"/>
      <c r="F65" s="26"/>
      <c r="G65" s="26"/>
    </row>
    <row r="66" spans="1:7" ht="15" customHeight="1" x14ac:dyDescent="0.4">
      <c r="A66" s="26"/>
      <c r="B66" s="26" t="s">
        <v>60</v>
      </c>
      <c r="C66" s="26"/>
      <c r="D66" s="26"/>
      <c r="E66" s="26"/>
      <c r="F66" s="26"/>
      <c r="G66" s="26"/>
    </row>
    <row r="67" spans="1:7" ht="15" customHeight="1" x14ac:dyDescent="0.4">
      <c r="A67" s="26" t="s">
        <v>68</v>
      </c>
      <c r="B67" s="41"/>
      <c r="C67" s="26"/>
      <c r="D67" s="26"/>
      <c r="E67" s="26"/>
      <c r="F67" s="26"/>
      <c r="G67" s="26"/>
    </row>
    <row r="68" spans="1:7" ht="15" customHeight="1" x14ac:dyDescent="0.4">
      <c r="A68" s="26" t="s">
        <v>69</v>
      </c>
      <c r="B68" s="41"/>
      <c r="C68" s="26"/>
      <c r="D68" s="26"/>
      <c r="E68" s="26"/>
      <c r="F68" s="26"/>
      <c r="G68" s="26"/>
    </row>
    <row r="69" spans="1:7" ht="15" customHeight="1" x14ac:dyDescent="0.4">
      <c r="A69" s="26" t="s">
        <v>61</v>
      </c>
      <c r="B69" s="41"/>
      <c r="C69" s="26"/>
      <c r="D69" s="26"/>
      <c r="E69" s="26"/>
      <c r="F69" s="26"/>
      <c r="G69" s="26"/>
    </row>
    <row r="70" spans="1:7" ht="15" customHeight="1" x14ac:dyDescent="0.4">
      <c r="A70" s="26" t="s">
        <v>70</v>
      </c>
      <c r="B70" s="41"/>
      <c r="C70" s="26"/>
      <c r="D70" s="26"/>
      <c r="E70" s="26"/>
      <c r="F70" s="26"/>
      <c r="G70" s="26"/>
    </row>
    <row r="71" spans="1:7" ht="15" customHeight="1" x14ac:dyDescent="0.4">
      <c r="A71" s="26" t="s">
        <v>62</v>
      </c>
      <c r="B71" s="41"/>
      <c r="C71" s="26"/>
      <c r="D71" s="26"/>
      <c r="E71" s="26"/>
      <c r="F71" s="26"/>
      <c r="G71" s="26"/>
    </row>
    <row r="72" spans="1:7" ht="15" customHeight="1" x14ac:dyDescent="0.4">
      <c r="A72" s="26" t="s">
        <v>71</v>
      </c>
      <c r="B72" s="41"/>
      <c r="C72" s="26"/>
      <c r="D72" s="26"/>
      <c r="E72" s="26"/>
      <c r="F72" s="26"/>
      <c r="G72" s="26"/>
    </row>
    <row r="73" spans="1:7" ht="15" customHeight="1" x14ac:dyDescent="0.4">
      <c r="A73" s="26" t="s">
        <v>72</v>
      </c>
      <c r="B73" s="41"/>
      <c r="C73" s="26"/>
      <c r="D73" s="26"/>
      <c r="E73" s="26"/>
      <c r="F73" s="26"/>
      <c r="G73" s="26"/>
    </row>
    <row r="74" spans="1:7" ht="15" customHeight="1" x14ac:dyDescent="0.4">
      <c r="A74" s="26" t="s">
        <v>63</v>
      </c>
      <c r="B74" s="41"/>
      <c r="C74" s="26"/>
      <c r="D74" s="26"/>
      <c r="E74" s="26"/>
      <c r="F74" s="26"/>
      <c r="G74" s="26"/>
    </row>
    <row r="75" spans="1:7" ht="15" customHeight="1" x14ac:dyDescent="0.4">
      <c r="A75" s="26" t="s">
        <v>64</v>
      </c>
      <c r="B75" s="41"/>
      <c r="C75" s="26"/>
      <c r="D75" s="26"/>
      <c r="E75" s="26"/>
      <c r="F75" s="26"/>
      <c r="G75" s="26"/>
    </row>
    <row r="76" spans="1:7" ht="15" customHeight="1" x14ac:dyDescent="0.4">
      <c r="A76" s="26" t="s">
        <v>73</v>
      </c>
      <c r="B76" s="41"/>
      <c r="C76" s="26"/>
      <c r="D76" s="26"/>
      <c r="E76" s="26"/>
      <c r="F76" s="26"/>
      <c r="G76" s="26"/>
    </row>
  </sheetData>
  <mergeCells count="142">
    <mergeCell ref="A7:A10"/>
    <mergeCell ref="B7:B10"/>
    <mergeCell ref="C7:C10"/>
    <mergeCell ref="D7:D10"/>
    <mergeCell ref="E7:AI7"/>
    <mergeCell ref="AJ7:AJ10"/>
    <mergeCell ref="AK1:AN1"/>
    <mergeCell ref="M2:P2"/>
    <mergeCell ref="Q2:R2"/>
    <mergeCell ref="S2:T2"/>
    <mergeCell ref="U2:V2"/>
    <mergeCell ref="AK2:AN2"/>
    <mergeCell ref="AK7:AK10"/>
    <mergeCell ref="AL7:AM10"/>
    <mergeCell ref="E8:K8"/>
    <mergeCell ref="L8:R8"/>
    <mergeCell ref="S8:Y8"/>
    <mergeCell ref="Z8:AF8"/>
    <mergeCell ref="AG8:AI8"/>
    <mergeCell ref="AK3:AN3"/>
    <mergeCell ref="AK4:AN4"/>
    <mergeCell ref="AH5:AJ5"/>
    <mergeCell ref="AL17:AM17"/>
    <mergeCell ref="AL18:AM18"/>
    <mergeCell ref="AL19:AM19"/>
    <mergeCell ref="AL20:AM20"/>
    <mergeCell ref="AL21:AM21"/>
    <mergeCell ref="AL22:AM22"/>
    <mergeCell ref="AL11:AM11"/>
    <mergeCell ref="AL12:AM12"/>
    <mergeCell ref="AL13:AM13"/>
    <mergeCell ref="AL14:AM14"/>
    <mergeCell ref="AL15:AM15"/>
    <mergeCell ref="AL16:AM16"/>
    <mergeCell ref="AL29:AM29"/>
    <mergeCell ref="AL30:AM30"/>
    <mergeCell ref="AL31:AM32"/>
    <mergeCell ref="A37:C37"/>
    <mergeCell ref="F37:H37"/>
    <mergeCell ref="I37:K37"/>
    <mergeCell ref="L37:N37"/>
    <mergeCell ref="O37:Q37"/>
    <mergeCell ref="AL23:AM23"/>
    <mergeCell ref="AL24:AM24"/>
    <mergeCell ref="AL25:AM25"/>
    <mergeCell ref="AL26:AM26"/>
    <mergeCell ref="AL27:AM27"/>
    <mergeCell ref="AL28:AM28"/>
    <mergeCell ref="AL38:AL39"/>
    <mergeCell ref="A39:C39"/>
    <mergeCell ref="F39:H39"/>
    <mergeCell ref="I39:K39"/>
    <mergeCell ref="L39:N39"/>
    <mergeCell ref="O39:Q39"/>
    <mergeCell ref="R39:T39"/>
    <mergeCell ref="AJ37:AK37"/>
    <mergeCell ref="A38:C38"/>
    <mergeCell ref="F38:H38"/>
    <mergeCell ref="I38:K38"/>
    <mergeCell ref="L38:N38"/>
    <mergeCell ref="O38:Q38"/>
    <mergeCell ref="R38:T38"/>
    <mergeCell ref="U38:W38"/>
    <mergeCell ref="X38:Z38"/>
    <mergeCell ref="AA38:AC38"/>
    <mergeCell ref="R37:T37"/>
    <mergeCell ref="U37:W37"/>
    <mergeCell ref="X37:Z37"/>
    <mergeCell ref="AA37:AC37"/>
    <mergeCell ref="AD37:AF37"/>
    <mergeCell ref="AG37:AI37"/>
    <mergeCell ref="U39:W39"/>
    <mergeCell ref="X39:Z39"/>
    <mergeCell ref="AA39:AC39"/>
    <mergeCell ref="AD39:AF39"/>
    <mergeCell ref="AG39:AI39"/>
    <mergeCell ref="AJ39:AK39"/>
    <mergeCell ref="AD38:AF38"/>
    <mergeCell ref="AG38:AI38"/>
    <mergeCell ref="AJ38:AK38"/>
    <mergeCell ref="C46:D46"/>
    <mergeCell ref="E46:H46"/>
    <mergeCell ref="I46:N46"/>
    <mergeCell ref="O46:T46"/>
    <mergeCell ref="U46:Z46"/>
    <mergeCell ref="AA46:AF46"/>
    <mergeCell ref="A42:B42"/>
    <mergeCell ref="C42:D42"/>
    <mergeCell ref="E42:H42"/>
    <mergeCell ref="A43:B43"/>
    <mergeCell ref="C43:D43"/>
    <mergeCell ref="E43:H43"/>
    <mergeCell ref="AG46:AK46"/>
    <mergeCell ref="AL46:AM46"/>
    <mergeCell ref="F47:H47"/>
    <mergeCell ref="I47:K47"/>
    <mergeCell ref="L47:N47"/>
    <mergeCell ref="O47:Q47"/>
    <mergeCell ref="R47:T47"/>
    <mergeCell ref="U47:W47"/>
    <mergeCell ref="X47:Z47"/>
    <mergeCell ref="AA47:AC47"/>
    <mergeCell ref="F49:H49"/>
    <mergeCell ref="I49:K49"/>
    <mergeCell ref="L49:N49"/>
    <mergeCell ref="O49:Q49"/>
    <mergeCell ref="R49:T49"/>
    <mergeCell ref="U49:W49"/>
    <mergeCell ref="AD47:AF47"/>
    <mergeCell ref="AG47:AI47"/>
    <mergeCell ref="AJ47:AK47"/>
    <mergeCell ref="F48:H48"/>
    <mergeCell ref="I48:K48"/>
    <mergeCell ref="L48:N48"/>
    <mergeCell ref="O48:Q48"/>
    <mergeCell ref="R48:T48"/>
    <mergeCell ref="U48:W48"/>
    <mergeCell ref="X48:Z48"/>
    <mergeCell ref="C62:E62"/>
    <mergeCell ref="C63:E63"/>
    <mergeCell ref="A31:D31"/>
    <mergeCell ref="A32:D32"/>
    <mergeCell ref="AA50:AF50"/>
    <mergeCell ref="AG50:AK50"/>
    <mergeCell ref="AL50:AM50"/>
    <mergeCell ref="C59:E59"/>
    <mergeCell ref="C60:E60"/>
    <mergeCell ref="C61:E61"/>
    <mergeCell ref="X49:Z49"/>
    <mergeCell ref="AA49:AC49"/>
    <mergeCell ref="AD49:AF49"/>
    <mergeCell ref="AG49:AI49"/>
    <mergeCell ref="AJ49:AK49"/>
    <mergeCell ref="C50:D50"/>
    <mergeCell ref="E50:H50"/>
    <mergeCell ref="I50:N50"/>
    <mergeCell ref="O50:T50"/>
    <mergeCell ref="U50:Z50"/>
    <mergeCell ref="AA48:AC48"/>
    <mergeCell ref="AD48:AF48"/>
    <mergeCell ref="AG48:AI48"/>
    <mergeCell ref="AJ48:AK48"/>
  </mergeCells>
  <phoneticPr fontId="19"/>
  <dataValidations count="5">
    <dataValidation type="list" allowBlank="1" showInputMessage="1" showErrorMessage="1" sqref="AK3:AN3" xr:uid="{0AC3B0E7-C45E-458C-8447-7E88B70CEE8E}">
      <formula1>"４週,歴月"</formula1>
    </dataValidation>
    <dataValidation type="list" allowBlank="1" showInputMessage="1" showErrorMessage="1" sqref="AK4:AN4" xr:uid="{856CB151-53C5-416C-AD1D-819CC395F4BD}">
      <formula1>"予定,実績"</formula1>
    </dataValidation>
    <dataValidation type="list" allowBlank="1" showInputMessage="1" showErrorMessage="1" sqref="C11:C30" xr:uid="{8542A6B3-46BA-4522-BB6B-1B993929EFBD}">
      <formula1>"A,B,C,D"</formula1>
    </dataValidation>
    <dataValidation operator="greaterThanOrEqual" allowBlank="1" showInputMessage="1" showErrorMessage="1" sqref="I44 AJ38:AJ39 AL38 L40 L44 I40" xr:uid="{383BC3B9-E7CD-4915-8C2D-A2CC21863ADF}"/>
    <dataValidation type="whole" operator="greaterThanOrEqual" allowBlank="1" showInputMessage="1" showErrorMessage="1" sqref="I38:I39 D38:F39 AG38:AG39 AD38:AD39 AA38:AA39 X38:X39 U38:U39 R38:R39 O38:O39 L38:L39" xr:uid="{EE5555BD-7E20-4292-875C-8CC781D3E379}">
      <formula1>0</formula1>
    </dataValidation>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勤務形態一覧表（就労移行支援）</vt:lpstr>
      <vt:lpstr>勤務形態一覧表（就労継続支援A型・B型）</vt:lpstr>
      <vt:lpstr>勤務形態一覧表（就労定着支援）</vt:lpstr>
      <vt:lpstr>'勤務形態一覧表（就労移行支援）'!Print_Area</vt:lpstr>
      <vt:lpstr>'勤務形態一覧表（就労継続支援A型・B型）'!Print_Area</vt:lpstr>
      <vt:lpstr>'勤務形態一覧表（就労定着支援）'!Print_Area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YJ126</cp:lastModifiedBy>
  <dcterms:created xsi:type="dcterms:W3CDTF">2025-06-02T02:21:12Z</dcterms:created>
  <dcterms:modified xsi:type="dcterms:W3CDTF">2025-06-19T04:28:21Z</dcterms:modified>
</cp:coreProperties>
</file>